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rabek.petr\Desktop\WORK IaÚ_Jaroslav Malát\ZŠ Mírové nám. - oprava schodiště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Pol'!$A$1:$U$103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3" i="12" l="1"/>
  <c r="F39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30" i="12"/>
  <c r="M30" i="12" s="1"/>
  <c r="M29" i="12" s="1"/>
  <c r="I30" i="12"/>
  <c r="I29" i="12" s="1"/>
  <c r="G50" i="1" s="1"/>
  <c r="K30" i="12"/>
  <c r="K29" i="12" s="1"/>
  <c r="H50" i="1" s="1"/>
  <c r="O30" i="12"/>
  <c r="O29" i="12" s="1"/>
  <c r="Q30" i="12"/>
  <c r="Q29" i="12" s="1"/>
  <c r="U30" i="12"/>
  <c r="U29" i="12" s="1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O52" i="12"/>
  <c r="G53" i="12"/>
  <c r="M53" i="12" s="1"/>
  <c r="M52" i="12" s="1"/>
  <c r="I53" i="12"/>
  <c r="I52" i="12" s="1"/>
  <c r="G53" i="1" s="1"/>
  <c r="K53" i="12"/>
  <c r="K52" i="12" s="1"/>
  <c r="H53" i="1" s="1"/>
  <c r="O53" i="12"/>
  <c r="Q53" i="12"/>
  <c r="Q52" i="12" s="1"/>
  <c r="U53" i="12"/>
  <c r="U52" i="12" s="1"/>
  <c r="G55" i="12"/>
  <c r="M55" i="12" s="1"/>
  <c r="I55" i="12"/>
  <c r="K55" i="12"/>
  <c r="O55" i="12"/>
  <c r="Q55" i="12"/>
  <c r="U55" i="12"/>
  <c r="G56" i="12"/>
  <c r="M56" i="12" s="1"/>
  <c r="I56" i="12"/>
  <c r="K56" i="12"/>
  <c r="K54" i="12" s="1"/>
  <c r="H54" i="1" s="1"/>
  <c r="O56" i="12"/>
  <c r="Q56" i="12"/>
  <c r="U56" i="12"/>
  <c r="G57" i="12"/>
  <c r="M57" i="12" s="1"/>
  <c r="I57" i="12"/>
  <c r="K57" i="12"/>
  <c r="O57" i="12"/>
  <c r="Q57" i="12"/>
  <c r="U57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O58" i="12" s="1"/>
  <c r="Q62" i="12"/>
  <c r="U62" i="12"/>
  <c r="G64" i="12"/>
  <c r="M64" i="12" s="1"/>
  <c r="M63" i="12" s="1"/>
  <c r="I64" i="12"/>
  <c r="I63" i="12" s="1"/>
  <c r="G56" i="1" s="1"/>
  <c r="K64" i="12"/>
  <c r="K63" i="12" s="1"/>
  <c r="H56" i="1" s="1"/>
  <c r="O64" i="12"/>
  <c r="O63" i="12" s="1"/>
  <c r="Q64" i="12"/>
  <c r="Q63" i="12" s="1"/>
  <c r="U64" i="12"/>
  <c r="U63" i="12" s="1"/>
  <c r="G66" i="12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U86" i="12" s="1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I20" i="1"/>
  <c r="G20" i="1"/>
  <c r="E20" i="1"/>
  <c r="I19" i="1"/>
  <c r="I18" i="1"/>
  <c r="G18" i="1"/>
  <c r="E18" i="1"/>
  <c r="I17" i="1"/>
  <c r="I16" i="1"/>
  <c r="I60" i="1"/>
  <c r="G27" i="1"/>
  <c r="J28" i="1"/>
  <c r="J26" i="1"/>
  <c r="G38" i="1"/>
  <c r="F38" i="1"/>
  <c r="J23" i="1"/>
  <c r="J24" i="1"/>
  <c r="J25" i="1"/>
  <c r="J27" i="1"/>
  <c r="E24" i="1"/>
  <c r="E26" i="1"/>
  <c r="O54" i="12" l="1"/>
  <c r="I25" i="12"/>
  <c r="G49" i="1" s="1"/>
  <c r="Q75" i="12"/>
  <c r="K25" i="12"/>
  <c r="H49" i="1" s="1"/>
  <c r="Q25" i="12"/>
  <c r="F40" i="1"/>
  <c r="O86" i="12"/>
  <c r="Q65" i="12"/>
  <c r="K86" i="12"/>
  <c r="H59" i="1" s="1"/>
  <c r="G19" i="1" s="1"/>
  <c r="Q86" i="12"/>
  <c r="I75" i="12"/>
  <c r="G58" i="1" s="1"/>
  <c r="O75" i="12"/>
  <c r="G65" i="12"/>
  <c r="U58" i="12"/>
  <c r="G54" i="12"/>
  <c r="I40" i="12"/>
  <c r="G52" i="1" s="1"/>
  <c r="O40" i="12"/>
  <c r="I31" i="12"/>
  <c r="G51" i="1" s="1"/>
  <c r="O31" i="12"/>
  <c r="I18" i="12"/>
  <c r="G48" i="1" s="1"/>
  <c r="G86" i="12"/>
  <c r="I65" i="12"/>
  <c r="G57" i="1" s="1"/>
  <c r="E17" i="1" s="1"/>
  <c r="O65" i="12"/>
  <c r="I54" i="12"/>
  <c r="G54" i="1" s="1"/>
  <c r="K40" i="12"/>
  <c r="H52" i="1" s="1"/>
  <c r="Q40" i="12"/>
  <c r="Q31" i="12"/>
  <c r="O25" i="12"/>
  <c r="K18" i="12"/>
  <c r="H48" i="1" s="1"/>
  <c r="Q18" i="12"/>
  <c r="O8" i="12"/>
  <c r="G8" i="12"/>
  <c r="AD93" i="12"/>
  <c r="G39" i="1" s="1"/>
  <c r="G40" i="1" s="1"/>
  <c r="G25" i="1" s="1"/>
  <c r="G26" i="1" s="1"/>
  <c r="K75" i="12"/>
  <c r="H58" i="1" s="1"/>
  <c r="K65" i="12"/>
  <c r="H57" i="1" s="1"/>
  <c r="G63" i="12"/>
  <c r="I58" i="12"/>
  <c r="G55" i="1" s="1"/>
  <c r="Q54" i="12"/>
  <c r="M54" i="12"/>
  <c r="U40" i="12"/>
  <c r="K31" i="12"/>
  <c r="H51" i="1" s="1"/>
  <c r="U18" i="12"/>
  <c r="Q8" i="12"/>
  <c r="U8" i="12"/>
  <c r="K8" i="12"/>
  <c r="H47" i="1" s="1"/>
  <c r="I86" i="12"/>
  <c r="G59" i="1" s="1"/>
  <c r="E19" i="1" s="1"/>
  <c r="U75" i="12"/>
  <c r="U65" i="12"/>
  <c r="K58" i="12"/>
  <c r="H55" i="1" s="1"/>
  <c r="Q58" i="12"/>
  <c r="M58" i="12"/>
  <c r="U54" i="12"/>
  <c r="G40" i="12"/>
  <c r="G31" i="12"/>
  <c r="U31" i="12"/>
  <c r="U25" i="12"/>
  <c r="O18" i="12"/>
  <c r="I8" i="12"/>
  <c r="G47" i="1" s="1"/>
  <c r="G23" i="1"/>
  <c r="M86" i="12"/>
  <c r="M75" i="12"/>
  <c r="M25" i="12"/>
  <c r="M18" i="12"/>
  <c r="M8" i="12"/>
  <c r="G75" i="12"/>
  <c r="M66" i="12"/>
  <c r="M65" i="12" s="1"/>
  <c r="G29" i="12"/>
  <c r="G25" i="12"/>
  <c r="G58" i="12"/>
  <c r="G18" i="12"/>
  <c r="M42" i="12"/>
  <c r="M40" i="12" s="1"/>
  <c r="M34" i="12"/>
  <c r="M31" i="12" s="1"/>
  <c r="I21" i="1"/>
  <c r="G93" i="12" l="1"/>
  <c r="G28" i="1"/>
  <c r="G17" i="1"/>
  <c r="H60" i="1"/>
  <c r="G16" i="1"/>
  <c r="G21" i="1" s="1"/>
  <c r="E16" i="1"/>
  <c r="E21" i="1" s="1"/>
  <c r="G60" i="1"/>
  <c r="H39" i="1"/>
  <c r="G24" i="1"/>
  <c r="G29" i="1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<sst xmlns="http://schemas.openxmlformats.org/spreadsheetml/2006/main" count="493" uniqueCount="254">
  <si>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</si>
  <si>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</si>
  <si>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</si>
  <si>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</si>
  <si>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</si>
  <si>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</si>
  <si>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</si>
  <si>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</si>
  <si>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</si>
  <si>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</si>
  <si>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</si>
  <si>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</si>
  <si>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</si>
  <si>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</si>
  <si>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</si>
  <si>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</si>
  <si>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</si>
  <si>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</si>
  <si>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</si>
  <si>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</si>
  <si>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</si>
  <si>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</si>
  <si>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</si>
  <si>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</si>
  <si>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</si>
  <si>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</si>
  <si>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</si>
  <si>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</si>
  <si>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</si>
  <si>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</si>
  <si>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</si>
  <si>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</si>
  <si>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</si>
  <si>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</si>
  <si>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</si>
  <si>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</si>
  <si>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</si>
  <si>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</si>
  <si>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</si>
  <si>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</si>
  <si>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</si>
  <si>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</si>
  <si>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</si>
  <si>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Mírové náměstí, Hodonín</t>
  </si>
  <si>
    <t>Rozpočet:</t>
  </si>
  <si>
    <t>Misto</t>
  </si>
  <si>
    <t>Oprava schodiště - předložené schodiště "B"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</si>
  <si>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</si>
  <si>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</si>
  <si>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</si>
  <si>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</si>
  <si>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</si>
  <si>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</si>
  <si>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</si>
  <si>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</si>
  <si>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</si>
  <si>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</si>
  <si>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</si>
  <si>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</si>
  <si>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</si>
  <si>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</si>
  <si>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</si>
  <si>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</si>
  <si>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Upravy povrchů vnější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</si>
  <si>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</si>
  <si>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</si>
  <si>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</si>
  <si>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</si>
  <si>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</si>
  <si>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</si>
  <si>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</si>
  <si>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</si>
  <si>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</si>
  <si>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</si>
  <si>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</si>
  <si>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</si>
  <si>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</si>
  <si>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</si>
  <si>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</si>
  <si>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</si>
  <si>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</si>
  <si>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</si>
  <si>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</si>
  <si>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</si>
  <si>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</si>
  <si>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</si>
  <si>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</si>
  <si>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</si>
  <si>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</si>
  <si>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</si>
  <si>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</si>
  <si>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</si>
  <si>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</si>
  <si>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</si>
  <si>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</si>
  <si>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</si>
  <si>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</si>
  <si>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</si>
  <si>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</si>
  <si>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</si>
  <si>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</si>
  <si>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</si>
  <si>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</si>
  <si>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</si>
  <si>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</si>
  <si>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</si>
  <si>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3, výkop pro výměnu části ležaté kanaliz.pod základem</t>
  </si>
  <si>
    <t>m3</t>
  </si>
  <si>
    <t>POL1_0</t>
  </si>
  <si>
    <t>Ruční výkop jam, rýh a šachet v hornině tř. 3, výkop pro základové pasy + nad základem</t>
  </si>
  <si>
    <t>175101101RT2</t>
  </si>
  <si>
    <t>Obsyp potrubí bez prohození sypaniny, s dod.štěrkopísku frakce 0-4 mm, obsyp kanalizace</t>
  </si>
  <si>
    <t>174101102R00</t>
  </si>
  <si>
    <t>Zásyp ruční se zhutněním, obsyp vykopanou zeminou, využito 50% výkopku</t>
  </si>
  <si>
    <t>Zásyp ruční se zhutněním, včetně dodání zeminy</t>
  </si>
  <si>
    <t>167101201R00</t>
  </si>
  <si>
    <t>Nakládání výkopku z hor.1 ÷ 4 - ručně, 50% objemu výkopku, nevyhovující výkopek</t>
  </si>
  <si>
    <t>162701105R00</t>
  </si>
  <si>
    <t>Vodorovné přemístění výkopku z hor.1-4 do 10000 m</t>
  </si>
  <si>
    <t>199000002R00</t>
  </si>
  <si>
    <t>Poplatek za skládku horniny 1- 4</t>
  </si>
  <si>
    <t>182001111R00</t>
  </si>
  <si>
    <t>Plošná úprava terénu, nerovnosti do 10 cm v rovině</t>
  </si>
  <si>
    <t>m2</t>
  </si>
  <si>
    <t>215901101RT5</t>
  </si>
  <si>
    <t>Zhutnění podloží z hornin nesoudržných do 92% PS, vibrační deskou</t>
  </si>
  <si>
    <t>631312511R00</t>
  </si>
  <si>
    <t>Mazanina betonová tl. 5 - 8 cm C 12/15, podkladní beton pod základový pas tl.50mm</t>
  </si>
  <si>
    <t>274321321R00</t>
  </si>
  <si>
    <t xml:space="preserve">Železobeton základových pasů C 20/25 </t>
  </si>
  <si>
    <t>274361821R00</t>
  </si>
  <si>
    <t>Výztuž základ. pasů z betonářské oceli 10505 (R)</t>
  </si>
  <si>
    <t>t</t>
  </si>
  <si>
    <t>274351215R00</t>
  </si>
  <si>
    <t>Bednění stěn základových pasů - zřízení</t>
  </si>
  <si>
    <t>274351216R00</t>
  </si>
  <si>
    <t>Bednění stěn základových pasů - odstranění</t>
  </si>
  <si>
    <t>311231116RT3</t>
  </si>
  <si>
    <t>Zdivo nosné cihelné z CP 29 P20 na MC 10, tl.zdiva 45 cm, podezdívka schodišťových stupňů</t>
  </si>
  <si>
    <t>311231116RT2</t>
  </si>
  <si>
    <t>Zdivo nosné cihelné z CP 29 P20 na MC 10, tl.zdiva 30 cm, schodišťové parapetní stěny</t>
  </si>
  <si>
    <t>311231785R00</t>
  </si>
  <si>
    <t>Příplatek za použití malty cementové MC 10</t>
  </si>
  <si>
    <t>434191431R00</t>
  </si>
  <si>
    <t>Osazení kamen.stupňů při zdění 2str.zazděné, zpětné osazení schodišťových stupňů</t>
  </si>
  <si>
    <t>m</t>
  </si>
  <si>
    <t>113204111R00</t>
  </si>
  <si>
    <t>Vytrhání obrubníků zahradních, před schodištěm</t>
  </si>
  <si>
    <t>113106231R00</t>
  </si>
  <si>
    <t>Rozebrání dlažeb ze zámkové dlažby v kamenivu, zámková dlažba před schodištěm</t>
  </si>
  <si>
    <t>564851111RT4</t>
  </si>
  <si>
    <t>Podklad ze štěrkodrti po zhutnění tloušťky 15 cm, štěrkodrť frakce 0-63 mm</t>
  </si>
  <si>
    <t>596215021R00</t>
  </si>
  <si>
    <t>Kladení zámkové dlažby tl. 6 cm do drtě tl. 4 cm</t>
  </si>
  <si>
    <t>59245020R</t>
  </si>
  <si>
    <t>Dlažba zámková I-PROFIL přírodní</t>
  </si>
  <si>
    <t>POL3_0</t>
  </si>
  <si>
    <t>596291111R00</t>
  </si>
  <si>
    <t>Řezání zámkové dlažby tl. 60 mm</t>
  </si>
  <si>
    <t>916561111RT7</t>
  </si>
  <si>
    <t>Osazení záhon.obrubníků do lože z C 12/15 s opěrou, včetně obrubníku   100/5/20 cm</t>
  </si>
  <si>
    <t>998223011R00</t>
  </si>
  <si>
    <t>Přesun hmot, pozemní komunikace, kryt dlážděný</t>
  </si>
  <si>
    <t>602011102R00</t>
  </si>
  <si>
    <t>Postřik cementový  ručně</t>
  </si>
  <si>
    <t>622451122R00</t>
  </si>
  <si>
    <t>Omítka vnější stěn, MC, hrubá zatřená, podklad pod teraco</t>
  </si>
  <si>
    <t>773511260R00</t>
  </si>
  <si>
    <t>Omítka - teraco 2x vrstva, tl. 2cm, včetně všech technologických úkonů</t>
  </si>
  <si>
    <t>783897122R00</t>
  </si>
  <si>
    <t>Nátěr bet.povrchů vodoodpudivý impregnace 1x, finální hloubková impregnace teraca</t>
  </si>
  <si>
    <t>622491142R00</t>
  </si>
  <si>
    <t>Nátěr hydrofobní 2x, vodoodpudivý, nátěr finálního teraca</t>
  </si>
  <si>
    <t>781111151R00</t>
  </si>
  <si>
    <t>Okrajová bordura - schodišťová parapetní stěna</t>
  </si>
  <si>
    <t>622451131R00</t>
  </si>
  <si>
    <t>Omítka vnější stěn, MC, hladká, složitost 1 - 2, vyrovnávací omítka pod svislou hydroizolaci</t>
  </si>
  <si>
    <t>620905131R00</t>
  </si>
  <si>
    <t>Kamenické opracování sch.stup.čištěním a broušením, vč.celoploš.vyspravení defektů- výtluky,praskliny</t>
  </si>
  <si>
    <t>581319122R00</t>
  </si>
  <si>
    <t>Impregnace schodišťových stupňů, zpevňovač pro pevnost a mechanickou odolnost</t>
  </si>
  <si>
    <t>621412214RT1</t>
  </si>
  <si>
    <t>Ochranný finální hydrofobní nátěr schod.stupňů, na principu nanotechnologie</t>
  </si>
  <si>
    <t>931961115R00</t>
  </si>
  <si>
    <t>Vložky do dilatačních spár, polystyren, tl 20 mm</t>
  </si>
  <si>
    <t>962032241R00</t>
  </si>
  <si>
    <t>Bourání zdiva z cihel pálených na MC, schodišťové parapetní stěny + podezdívky stupňů</t>
  </si>
  <si>
    <t>961044111R00</t>
  </si>
  <si>
    <t>Bourání základů z betonu prostého, stávající základové pasy</t>
  </si>
  <si>
    <t>963023712R00</t>
  </si>
  <si>
    <t>Vybourání schod.stupňů ze zdi cihelné oboustranně, demontáž stáv.stupňů vč. uložení k dalšímu použití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</si>
  <si>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</si>
  <si>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</si>
  <si>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</si>
  <si>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</si>
  <si>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</si>
  <si>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km, příplatek za dalších 10km</t>
  </si>
  <si>
    <t>979990102R00</t>
  </si>
  <si>
    <t>Poplat.za sklád.suti-směs bet.a cihel nad 30x30cm</t>
  </si>
  <si>
    <t>999281105R00</t>
  </si>
  <si>
    <t>Přesun hmot pro opravy a údržbu do výšky 6 m</t>
  </si>
  <si>
    <t>711111002RZ1</t>
  </si>
  <si>
    <t>Izolace proti vlhk.vodor. nátěr asf.lak za studena, 1x nátěr - včetně dodávky asfaltového laku ALN</t>
  </si>
  <si>
    <t>711112001RZ1</t>
  </si>
  <si>
    <t>Izolace proti vlhkosti svis. nátěr ALP, za studena, 1x nátěr - včetně dodávky asfaltového laku</t>
  </si>
  <si>
    <t>711141559RY1</t>
  </si>
  <si>
    <t>Izolace proti vlhk. vodorovná pásy přitavením, 1 vrstva - vč.dod. modifikovaného asfaltového pásu</t>
  </si>
  <si>
    <t>711142559RY1</t>
  </si>
  <si>
    <t>Izolace proti vlhkosti svislá pásy přitavením, 1 vrstva - vč.dod.modifikovaného asfaltového pásu</t>
  </si>
  <si>
    <t>711199096R00</t>
  </si>
  <si>
    <t>Příplatek za plochu do 10 m2, natěradly a AIP</t>
  </si>
  <si>
    <t>711199097R00</t>
  </si>
  <si>
    <t>Příplatek za pl.do 10 m2, pásy,zemní vlhkost</t>
  </si>
  <si>
    <t>711823121RT2</t>
  </si>
  <si>
    <t xml:space="preserve">Montáž nopové fólie svisle, včetně dodávky nopové fólie </t>
  </si>
  <si>
    <t>711823129RT2</t>
  </si>
  <si>
    <t xml:space="preserve">Montáž ukončovací lišty k nopové fólii, včetně dodávky systémové ukončovací lišty </t>
  </si>
  <si>
    <t>998711101R00</t>
  </si>
  <si>
    <t>Přesun hmot pro izolace proti vodě, výšky do 6 m</t>
  </si>
  <si>
    <t>721110806R00</t>
  </si>
  <si>
    <t>Demontáž potrubí z kameninových trub DN 150, ležatá kanalizace pod stávajícím základem</t>
  </si>
  <si>
    <t>721140802R00</t>
  </si>
  <si>
    <t>Demontáž potrubí litinového DN 100, stávající stoupací litinové potrubí</t>
  </si>
  <si>
    <t>721176224R00</t>
  </si>
  <si>
    <t>Potrubí KG svodné (ležaté) v zemi D 160 x 4,0 mm</t>
  </si>
  <si>
    <t>721176212R00</t>
  </si>
  <si>
    <t>Potrubí KG odpadní svislé D 110 x 3,2 mm</t>
  </si>
  <si>
    <t>721140935R00</t>
  </si>
  <si>
    <t>Oprava - přechod z plastových trub na litinu DN100, svislé odpadní potrubí</t>
  </si>
  <si>
    <t>kus</t>
  </si>
  <si>
    <t>721140915R00</t>
  </si>
  <si>
    <t>Oprava-propoj.dosavadního potrubí litinového DN100, svislé odpadní potrubí</t>
  </si>
  <si>
    <t>721110917R00</t>
  </si>
  <si>
    <t>Oprava-přechod z plastových trub na kameninu DN150, ležatá kanalizace pod základem</t>
  </si>
  <si>
    <t>Oprava-propojení dosavadního potrubí kamenin DN150, ležatá kanalizace pod základem</t>
  </si>
  <si>
    <t>721290112R00</t>
  </si>
  <si>
    <t xml:space="preserve">Zkouška těsnosti kanalizace </t>
  </si>
  <si>
    <t>998721101R00</t>
  </si>
  <si>
    <t>Přesun hmot pro vnitřní kanalizaci, výšky do 6 m</t>
  </si>
  <si>
    <t>005121010R</t>
  </si>
  <si>
    <t>Vybudování zařízení staveniště</t>
  </si>
  <si>
    <t>Soubor</t>
  </si>
  <si>
    <t>005121030R</t>
  </si>
  <si>
    <t>Odstranění zařízení staveniště</t>
  </si>
  <si>
    <t>005121020R</t>
  </si>
  <si>
    <t xml:space="preserve">Provoz zařízení staveniště </t>
  </si>
  <si>
    <t>005211080R</t>
  </si>
  <si>
    <t xml:space="preserve">Bezpečnostní a hygienická opatření na staveništi </t>
  </si>
  <si>
    <t>005241020R</t>
  </si>
  <si>
    <t>Vzorek teraca pro orgán památkové péče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</si>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</sst>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42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40</v>
      </c>
      <c r="C2" s="82"/>
      <c r="D2" s="226" t="s">
        <v>46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45</v>
      </c>
      <c r="C3" s="84"/>
      <c r="D3" s="219" t="s">
        <v>43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 t="s">
        <v>29</v>
      </c>
      <c r="F15" s="229"/>
      <c r="G15" s="214" t="s">
        <v>30</v>
      </c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>
        <f>SUMIF(F47:F59,A16,G47:G59)+SUMIF(F47:F59,"PSU",G47:G59)</f>
        <v>0</v>
      </c>
      <c r="F16" s="216"/>
      <c r="G16" s="209">
        <f>SUMIF(F47:F59,A16,H47:H59)+SUMIF(F47:F59,"PSU",H47:H59)</f>
        <v>0</v>
      </c>
      <c r="H16" s="216"/>
      <c r="I16" s="209">
        <f>SUMIF(F47:F59,A16,I47:I59)+SUMIF(F47:F59,"PSU",I47:I59)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>
        <f>SUMIF(F47:F59,A17,G47:G59)</f>
        <v>0</v>
      </c>
      <c r="F17" s="216"/>
      <c r="G17" s="209">
        <f>SUMIF(F47:F59,A17,H47:H59)</f>
        <v>0</v>
      </c>
      <c r="H17" s="216"/>
      <c r="I17" s="209">
        <f>SUMIF(F47:F59,A17,I47:I59)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>
        <f>SUMIF(F47:F59,A18,G47:G59)</f>
        <v>0</v>
      </c>
      <c r="F18" s="216"/>
      <c r="G18" s="209">
        <f>SUMIF(F47:F59,A18,H47:H59)</f>
        <v>0</v>
      </c>
      <c r="H18" s="216"/>
      <c r="I18" s="209">
        <f>SUMIF(F47:F59,A18,I47:I59)</f>
        <v>0</v>
      </c>
      <c r="J18" s="210"/>
    </row>
    <row r="19" spans="1:10" ht="23.25" customHeight="1" x14ac:dyDescent="0.2">
      <c r="A19" s="141" t="s">
        <v>76</v>
      </c>
      <c r="B19" s="142" t="s">
        <v>26</v>
      </c>
      <c r="C19" s="58"/>
      <c r="D19" s="59"/>
      <c r="E19" s="209">
        <f>SUMIF(F47:F59,A19,G47:G59)</f>
        <v>0</v>
      </c>
      <c r="F19" s="216"/>
      <c r="G19" s="209">
        <f>SUMIF(F47:F59,A19,H47:H59)</f>
        <v>0</v>
      </c>
      <c r="H19" s="216"/>
      <c r="I19" s="209">
        <f>SUMIF(F47:F59,A19,I47:I59)</f>
        <v>0</v>
      </c>
      <c r="J19" s="210"/>
    </row>
    <row r="20" spans="1:10" ht="23.25" customHeight="1" x14ac:dyDescent="0.2">
      <c r="A20" s="141" t="s">
        <v>77</v>
      </c>
      <c r="B20" s="142" t="s">
        <v>27</v>
      </c>
      <c r="C20" s="58"/>
      <c r="D20" s="59"/>
      <c r="E20" s="209">
        <f>SUMIF(F47:F59,A20,G47:G59)</f>
        <v>0</v>
      </c>
      <c r="F20" s="216"/>
      <c r="G20" s="209">
        <f>SUMIF(F47:F59,A20,H47:H59)</f>
        <v>0</v>
      </c>
      <c r="H20" s="216"/>
      <c r="I20" s="209">
        <f>SUMIF(F47:F59,A20,I47:I59)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>
        <f>SUM(E16:F20)</f>
        <v>0</v>
      </c>
      <c r="F21" s="212"/>
      <c r="G21" s="211">
        <f>SUM(G16:H20)</f>
        <v>0</v>
      </c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34" t="s">
        <v>46</v>
      </c>
      <c r="D39" s="235"/>
      <c r="E39" s="235"/>
      <c r="F39" s="108">
        <f>'Rozpočet Pol'!AC93</f>
        <v>0</v>
      </c>
      <c r="G39" s="109">
        <f>'Rozpočet Pol'!AD93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48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 t="s">
        <v>29</v>
      </c>
      <c r="H46" s="129" t="s">
        <v>30</v>
      </c>
      <c r="I46" s="239" t="s">
        <v>28</v>
      </c>
      <c r="J46" s="239"/>
    </row>
    <row r="47" spans="1:10" ht="25.5" customHeight="1" x14ac:dyDescent="0.2">
      <c r="A47" s="122"/>
      <c r="B47" s="130" t="s">
        <v>52</v>
      </c>
      <c r="C47" s="241" t="s">
        <v>53</v>
      </c>
      <c r="D47" s="242"/>
      <c r="E47" s="242"/>
      <c r="F47" s="132" t="s">
        <v>23</v>
      </c>
      <c r="G47" s="133">
        <f>'Rozpočet Pol'!I8</f>
        <v>0</v>
      </c>
      <c r="H47" s="133">
        <f>'Rozpočet Pol'!K8</f>
        <v>0</v>
      </c>
      <c r="I47" s="240"/>
      <c r="J47" s="240"/>
    </row>
    <row r="48" spans="1:10" ht="25.5" customHeight="1" x14ac:dyDescent="0.2">
      <c r="A48" s="122"/>
      <c r="B48" s="124" t="s">
        <v>54</v>
      </c>
      <c r="C48" s="224" t="s">
        <v>55</v>
      </c>
      <c r="D48" s="225"/>
      <c r="E48" s="225"/>
      <c r="F48" s="134" t="s">
        <v>23</v>
      </c>
      <c r="G48" s="135">
        <f>'Rozpočet Pol'!I18</f>
        <v>0</v>
      </c>
      <c r="H48" s="135">
        <f>'Rozpočet Pol'!K18</f>
        <v>0</v>
      </c>
      <c r="I48" s="223"/>
      <c r="J48" s="223"/>
    </row>
    <row r="49" spans="1:10" ht="25.5" customHeight="1" x14ac:dyDescent="0.2">
      <c r="A49" s="122"/>
      <c r="B49" s="124" t="s">
        <v>56</v>
      </c>
      <c r="C49" s="224" t="s">
        <v>57</v>
      </c>
      <c r="D49" s="225"/>
      <c r="E49" s="225"/>
      <c r="F49" s="134" t="s">
        <v>23</v>
      </c>
      <c r="G49" s="135">
        <f>'Rozpočet Pol'!I25</f>
        <v>0</v>
      </c>
      <c r="H49" s="135">
        <f>'Rozpočet Pol'!K25</f>
        <v>0</v>
      </c>
      <c r="I49" s="223"/>
      <c r="J49" s="223"/>
    </row>
    <row r="50" spans="1:10" ht="25.5" customHeight="1" x14ac:dyDescent="0.2">
      <c r="A50" s="122"/>
      <c r="B50" s="124" t="s">
        <v>58</v>
      </c>
      <c r="C50" s="224" t="s">
        <v>59</v>
      </c>
      <c r="D50" s="225"/>
      <c r="E50" s="225"/>
      <c r="F50" s="134" t="s">
        <v>23</v>
      </c>
      <c r="G50" s="135">
        <f>'Rozpočet Pol'!I29</f>
        <v>0</v>
      </c>
      <c r="H50" s="135">
        <f>'Rozpočet Pol'!K29</f>
        <v>0</v>
      </c>
      <c r="I50" s="223"/>
      <c r="J50" s="223"/>
    </row>
    <row r="51" spans="1:10" ht="25.5" customHeight="1" x14ac:dyDescent="0.2">
      <c r="A51" s="122"/>
      <c r="B51" s="124" t="s">
        <v>60</v>
      </c>
      <c r="C51" s="224" t="s">
        <v>61</v>
      </c>
      <c r="D51" s="225"/>
      <c r="E51" s="225"/>
      <c r="F51" s="134" t="s">
        <v>23</v>
      </c>
      <c r="G51" s="135">
        <f>'Rozpočet Pol'!I31</f>
        <v>0</v>
      </c>
      <c r="H51" s="135">
        <f>'Rozpočet Pol'!K31</f>
        <v>0</v>
      </c>
      <c r="I51" s="223"/>
      <c r="J51" s="223"/>
    </row>
    <row r="52" spans="1:10" ht="25.5" customHeight="1" x14ac:dyDescent="0.2">
      <c r="A52" s="122"/>
      <c r="B52" s="124" t="s">
        <v>62</v>
      </c>
      <c r="C52" s="224" t="s">
        <v>63</v>
      </c>
      <c r="D52" s="225"/>
      <c r="E52" s="225"/>
      <c r="F52" s="134" t="s">
        <v>23</v>
      </c>
      <c r="G52" s="135">
        <f>'Rozpočet Pol'!I40</f>
        <v>0</v>
      </c>
      <c r="H52" s="135">
        <f>'Rozpočet Pol'!K40</f>
        <v>0</v>
      </c>
      <c r="I52" s="223"/>
      <c r="J52" s="223"/>
    </row>
    <row r="53" spans="1:10" ht="25.5" customHeight="1" x14ac:dyDescent="0.2">
      <c r="A53" s="122"/>
      <c r="B53" s="124" t="s">
        <v>64</v>
      </c>
      <c r="C53" s="224" t="s">
        <v>65</v>
      </c>
      <c r="D53" s="225"/>
      <c r="E53" s="225"/>
      <c r="F53" s="134" t="s">
        <v>23</v>
      </c>
      <c r="G53" s="135">
        <f>'Rozpočet Pol'!I52</f>
        <v>0</v>
      </c>
      <c r="H53" s="135">
        <f>'Rozpočet Pol'!K52</f>
        <v>0</v>
      </c>
      <c r="I53" s="223"/>
      <c r="J53" s="223"/>
    </row>
    <row r="54" spans="1:10" ht="25.5" customHeight="1" x14ac:dyDescent="0.2">
      <c r="A54" s="122"/>
      <c r="B54" s="124" t="s">
        <v>66</v>
      </c>
      <c r="C54" s="224" t="s">
        <v>67</v>
      </c>
      <c r="D54" s="225"/>
      <c r="E54" s="225"/>
      <c r="F54" s="134" t="s">
        <v>23</v>
      </c>
      <c r="G54" s="135">
        <f>'Rozpočet Pol'!I54</f>
        <v>0</v>
      </c>
      <c r="H54" s="135">
        <f>'Rozpočet Pol'!K54</f>
        <v>0</v>
      </c>
      <c r="I54" s="223"/>
      <c r="J54" s="223"/>
    </row>
    <row r="55" spans="1:10" ht="25.5" customHeight="1" x14ac:dyDescent="0.2">
      <c r="A55" s="122"/>
      <c r="B55" s="124" t="s">
        <v>68</v>
      </c>
      <c r="C55" s="224" t="s">
        <v>69</v>
      </c>
      <c r="D55" s="225"/>
      <c r="E55" s="225"/>
      <c r="F55" s="134" t="s">
        <v>23</v>
      </c>
      <c r="G55" s="135">
        <f>'Rozpočet Pol'!I58</f>
        <v>0</v>
      </c>
      <c r="H55" s="135">
        <f>'Rozpočet Pol'!K58</f>
        <v>0</v>
      </c>
      <c r="I55" s="223"/>
      <c r="J55" s="223"/>
    </row>
    <row r="56" spans="1:10" ht="25.5" customHeight="1" x14ac:dyDescent="0.2">
      <c r="A56" s="122"/>
      <c r="B56" s="124" t="s">
        <v>70</v>
      </c>
      <c r="C56" s="224" t="s">
        <v>71</v>
      </c>
      <c r="D56" s="225"/>
      <c r="E56" s="225"/>
      <c r="F56" s="134" t="s">
        <v>23</v>
      </c>
      <c r="G56" s="135">
        <f>'Rozpočet Pol'!I63</f>
        <v>0</v>
      </c>
      <c r="H56" s="135">
        <f>'Rozpočet Pol'!K63</f>
        <v>0</v>
      </c>
      <c r="I56" s="223"/>
      <c r="J56" s="223"/>
    </row>
    <row r="57" spans="1:10" ht="25.5" customHeight="1" x14ac:dyDescent="0.2">
      <c r="A57" s="122"/>
      <c r="B57" s="124" t="s">
        <v>72</v>
      </c>
      <c r="C57" s="224" t="s">
        <v>73</v>
      </c>
      <c r="D57" s="225"/>
      <c r="E57" s="225"/>
      <c r="F57" s="134" t="s">
        <v>24</v>
      </c>
      <c r="G57" s="135">
        <f>'Rozpočet Pol'!I65</f>
        <v>0</v>
      </c>
      <c r="H57" s="135">
        <f>'Rozpočet Pol'!K65</f>
        <v>0</v>
      </c>
      <c r="I57" s="223"/>
      <c r="J57" s="223"/>
    </row>
    <row r="58" spans="1:10" ht="25.5" customHeight="1" x14ac:dyDescent="0.2">
      <c r="A58" s="122"/>
      <c r="B58" s="124" t="s">
        <v>74</v>
      </c>
      <c r="C58" s="224" t="s">
        <v>75</v>
      </c>
      <c r="D58" s="225"/>
      <c r="E58" s="225"/>
      <c r="F58" s="134" t="s">
        <v>24</v>
      </c>
      <c r="G58" s="135">
        <f>'Rozpočet Pol'!I75</f>
        <v>0</v>
      </c>
      <c r="H58" s="135">
        <f>'Rozpočet Pol'!K75</f>
        <v>0</v>
      </c>
      <c r="I58" s="223"/>
      <c r="J58" s="223"/>
    </row>
    <row r="59" spans="1:10" ht="25.5" customHeight="1" x14ac:dyDescent="0.2">
      <c r="A59" s="122"/>
      <c r="B59" s="131" t="s">
        <v>76</v>
      </c>
      <c r="C59" s="244" t="s">
        <v>26</v>
      </c>
      <c r="D59" s="245"/>
      <c r="E59" s="245"/>
      <c r="F59" s="136" t="s">
        <v>76</v>
      </c>
      <c r="G59" s="137">
        <f>'Rozpočet Pol'!I86</f>
        <v>0</v>
      </c>
      <c r="H59" s="137">
        <f>'Rozpočet Pol'!K86</f>
        <v>0</v>
      </c>
      <c r="I59" s="243"/>
      <c r="J59" s="243"/>
    </row>
    <row r="60" spans="1:10" ht="25.5" customHeight="1" x14ac:dyDescent="0.2">
      <c r="A60" s="123"/>
      <c r="B60" s="127" t="s">
        <v>1</v>
      </c>
      <c r="C60" s="127"/>
      <c r="D60" s="128"/>
      <c r="E60" s="128"/>
      <c r="F60" s="138"/>
      <c r="G60" s="139">
        <f>SUM(G47:G59)</f>
        <v>0</v>
      </c>
      <c r="H60" s="139">
        <f>SUM(H47:H59)</f>
        <v>0</v>
      </c>
      <c r="I60" s="246">
        <f>SUM(I47:I59)</f>
        <v>0</v>
      </c>
      <c r="J60" s="246"/>
    </row>
    <row r="61" spans="1:10" x14ac:dyDescent="0.2">
      <c r="F61" s="140"/>
      <c r="G61" s="96"/>
      <c r="H61" s="140"/>
      <c r="I61" s="96"/>
      <c r="J61" s="96"/>
    </row>
    <row r="62" spans="1:10" x14ac:dyDescent="0.2">
      <c r="F62" s="140"/>
      <c r="G62" s="96"/>
      <c r="H62" s="140"/>
      <c r="I62" s="96"/>
      <c r="J62" s="96"/>
    </row>
    <row r="63" spans="1:10" x14ac:dyDescent="0.2">
      <c r="F63" s="140"/>
      <c r="G63" s="96"/>
      <c r="H63" s="140"/>
      <c r="I63" s="96"/>
      <c r="J6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79</v>
      </c>
    </row>
    <row r="2" spans="1:60" ht="24.95" customHeight="1" x14ac:dyDescent="0.2">
      <c r="A2" s="145" t="s">
        <v>78</v>
      </c>
      <c r="B2" s="143"/>
      <c r="C2" s="264" t="s">
        <v>46</v>
      </c>
      <c r="D2" s="265"/>
      <c r="E2" s="265"/>
      <c r="F2" s="265"/>
      <c r="G2" s="266"/>
      <c r="AE2" t="s">
        <v>80</v>
      </c>
    </row>
    <row r="3" spans="1:60" ht="24.95" customHeight="1" x14ac:dyDescent="0.2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81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82</v>
      </c>
    </row>
    <row r="5" spans="1:60" hidden="1" x14ac:dyDescent="0.2">
      <c r="A5" s="147" t="s">
        <v>83</v>
      </c>
      <c r="B5" s="148"/>
      <c r="C5" s="149"/>
      <c r="D5" s="150"/>
      <c r="E5" s="150"/>
      <c r="F5" s="150"/>
      <c r="G5" s="151"/>
      <c r="AE5" t="s">
        <v>84</v>
      </c>
    </row>
    <row r="7" spans="1:60" ht="38.25" x14ac:dyDescent="0.2">
      <c r="A7" s="156" t="s">
        <v>85</v>
      </c>
      <c r="B7" s="157" t="s">
        <v>86</v>
      </c>
      <c r="C7" s="157" t="s">
        <v>87</v>
      </c>
      <c r="D7" s="156" t="s">
        <v>88</v>
      </c>
      <c r="E7" s="156" t="s">
        <v>89</v>
      </c>
      <c r="F7" s="152" t="s">
        <v>90</v>
      </c>
      <c r="G7" s="173" t="s">
        <v>28</v>
      </c>
      <c r="H7" s="174" t="s">
        <v>29</v>
      </c>
      <c r="I7" s="174" t="s">
        <v>91</v>
      </c>
      <c r="J7" s="174" t="s">
        <v>30</v>
      </c>
      <c r="K7" s="174" t="s">
        <v>92</v>
      </c>
      <c r="L7" s="174" t="s">
        <v>93</v>
      </c>
      <c r="M7" s="174" t="s">
        <v>94</v>
      </c>
      <c r="N7" s="174" t="s">
        <v>95</v>
      </c>
      <c r="O7" s="174" t="s">
        <v>96</v>
      </c>
      <c r="P7" s="174" t="s">
        <v>97</v>
      </c>
      <c r="Q7" s="174" t="s">
        <v>98</v>
      </c>
      <c r="R7" s="174" t="s">
        <v>99</v>
      </c>
      <c r="S7" s="174" t="s">
        <v>100</v>
      </c>
      <c r="T7" s="174" t="s">
        <v>101</v>
      </c>
      <c r="U7" s="159" t="s">
        <v>102</v>
      </c>
    </row>
    <row r="8" spans="1:60" x14ac:dyDescent="0.2">
      <c r="A8" s="175" t="s">
        <v>103</v>
      </c>
      <c r="B8" s="176" t="s">
        <v>52</v>
      </c>
      <c r="C8" s="177" t="s">
        <v>53</v>
      </c>
      <c r="D8" s="178"/>
      <c r="E8" s="179"/>
      <c r="F8" s="180"/>
      <c r="G8" s="180">
        <f>SUMIF(AE9:AE17,"&lt;&gt;NOR",G9:G17)</f>
        <v>0</v>
      </c>
      <c r="H8" s="180"/>
      <c r="I8" s="180">
        <f>SUM(I9:I17)</f>
        <v>0</v>
      </c>
      <c r="J8" s="180"/>
      <c r="K8" s="180">
        <f>SUM(K9:K17)</f>
        <v>0</v>
      </c>
      <c r="L8" s="180"/>
      <c r="M8" s="180">
        <f>SUM(M9:M17)</f>
        <v>0</v>
      </c>
      <c r="N8" s="158"/>
      <c r="O8" s="158">
        <f>SUM(O9:O17)</f>
        <v>1.224</v>
      </c>
      <c r="P8" s="158"/>
      <c r="Q8" s="158">
        <f>SUM(Q9:Q17)</f>
        <v>0</v>
      </c>
      <c r="R8" s="158"/>
      <c r="S8" s="158"/>
      <c r="T8" s="175"/>
      <c r="U8" s="158">
        <f>SUM(U9:U17)</f>
        <v>55.23</v>
      </c>
      <c r="AE8" t="s">
        <v>104</v>
      </c>
    </row>
    <row r="9" spans="1:60" ht="22.5" outlineLevel="1" x14ac:dyDescent="0.2">
      <c r="A9" s="154">
        <v>1</v>
      </c>
      <c r="B9" s="160" t="s">
        <v>105</v>
      </c>
      <c r="C9" s="193" t="s">
        <v>106</v>
      </c>
      <c r="D9" s="162" t="s">
        <v>107</v>
      </c>
      <c r="E9" s="168">
        <v>3.8759999999999999</v>
      </c>
      <c r="F9" s="170"/>
      <c r="G9" s="171">
        <f t="shared" ref="G9:G17" si="0">ROUND(E9*F9,2)</f>
        <v>0</v>
      </c>
      <c r="H9" s="170"/>
      <c r="I9" s="171">
        <f t="shared" ref="I9:I17" si="1">ROUND(E9*H9,2)</f>
        <v>0</v>
      </c>
      <c r="J9" s="170"/>
      <c r="K9" s="171">
        <f t="shared" ref="K9:K17" si="2">ROUND(E9*J9,2)</f>
        <v>0</v>
      </c>
      <c r="L9" s="171">
        <v>21</v>
      </c>
      <c r="M9" s="171">
        <f t="shared" ref="M9:M17" si="3">G9*(1+L9/100)</f>
        <v>0</v>
      </c>
      <c r="N9" s="163">
        <v>0</v>
      </c>
      <c r="O9" s="163">
        <f t="shared" ref="O9:O17" si="4">ROUND(E9*N9,5)</f>
        <v>0</v>
      </c>
      <c r="P9" s="163">
        <v>0</v>
      </c>
      <c r="Q9" s="163">
        <f t="shared" ref="Q9:Q17" si="5">ROUND(E9*P9,5)</f>
        <v>0</v>
      </c>
      <c r="R9" s="163"/>
      <c r="S9" s="163"/>
      <c r="T9" s="164">
        <v>3.5329999999999999</v>
      </c>
      <c r="U9" s="163">
        <f t="shared" ref="U9:U17" si="6">ROUND(E9*T9,2)</f>
        <v>13.69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105</v>
      </c>
      <c r="C10" s="193" t="s">
        <v>109</v>
      </c>
      <c r="D10" s="162" t="s">
        <v>107</v>
      </c>
      <c r="E10" s="168">
        <v>6.2590000000000003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3.5329999999999999</v>
      </c>
      <c r="U10" s="163">
        <f t="shared" si="6"/>
        <v>22.11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108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110</v>
      </c>
      <c r="C11" s="193" t="s">
        <v>111</v>
      </c>
      <c r="D11" s="162" t="s">
        <v>107</v>
      </c>
      <c r="E11" s="168">
        <v>0.72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1.7</v>
      </c>
      <c r="O11" s="163">
        <f t="shared" si="4"/>
        <v>1.224</v>
      </c>
      <c r="P11" s="163">
        <v>0</v>
      </c>
      <c r="Q11" s="163">
        <f t="shared" si="5"/>
        <v>0</v>
      </c>
      <c r="R11" s="163"/>
      <c r="S11" s="163"/>
      <c r="T11" s="164">
        <v>1.587</v>
      </c>
      <c r="U11" s="163">
        <f t="shared" si="6"/>
        <v>1.1399999999999999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108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112</v>
      </c>
      <c r="C12" s="193" t="s">
        <v>113</v>
      </c>
      <c r="D12" s="162" t="s">
        <v>107</v>
      </c>
      <c r="E12" s="168">
        <v>5.0670000000000002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1.1499999999999999</v>
      </c>
      <c r="U12" s="163">
        <f t="shared" si="6"/>
        <v>5.83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108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5</v>
      </c>
      <c r="B13" s="160" t="s">
        <v>112</v>
      </c>
      <c r="C13" s="193" t="s">
        <v>114</v>
      </c>
      <c r="D13" s="162" t="s">
        <v>107</v>
      </c>
      <c r="E13" s="168">
        <v>1.77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1.1499999999999999</v>
      </c>
      <c r="U13" s="163">
        <f t="shared" si="6"/>
        <v>2.04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108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0" t="s">
        <v>115</v>
      </c>
      <c r="C14" s="193" t="s">
        <v>116</v>
      </c>
      <c r="D14" s="162" t="s">
        <v>107</v>
      </c>
      <c r="E14" s="168">
        <v>5.0670000000000002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1.9379999999999999</v>
      </c>
      <c r="U14" s="163">
        <f t="shared" si="6"/>
        <v>9.82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108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7</v>
      </c>
      <c r="B15" s="160" t="s">
        <v>117</v>
      </c>
      <c r="C15" s="193" t="s">
        <v>118</v>
      </c>
      <c r="D15" s="162" t="s">
        <v>107</v>
      </c>
      <c r="E15" s="168">
        <v>5.0670000000000002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1.0999999999999999E-2</v>
      </c>
      <c r="U15" s="163">
        <f t="shared" si="6"/>
        <v>0.06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108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8</v>
      </c>
      <c r="B16" s="160" t="s">
        <v>119</v>
      </c>
      <c r="C16" s="193" t="s">
        <v>120</v>
      </c>
      <c r="D16" s="162" t="s">
        <v>107</v>
      </c>
      <c r="E16" s="168">
        <v>5.0670000000000002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</v>
      </c>
      <c r="U16" s="163">
        <f t="shared" si="6"/>
        <v>0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108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9</v>
      </c>
      <c r="B17" s="160" t="s">
        <v>121</v>
      </c>
      <c r="C17" s="193" t="s">
        <v>122</v>
      </c>
      <c r="D17" s="162" t="s">
        <v>123</v>
      </c>
      <c r="E17" s="168">
        <v>6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0.09</v>
      </c>
      <c r="U17" s="163">
        <f t="shared" si="6"/>
        <v>0.54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108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5" t="s">
        <v>103</v>
      </c>
      <c r="B18" s="161" t="s">
        <v>54</v>
      </c>
      <c r="C18" s="194" t="s">
        <v>55</v>
      </c>
      <c r="D18" s="165"/>
      <c r="E18" s="169"/>
      <c r="F18" s="172"/>
      <c r="G18" s="172">
        <f>SUMIF(AE19:AE24,"&lt;&gt;NOR",G19:G24)</f>
        <v>0</v>
      </c>
      <c r="H18" s="172"/>
      <c r="I18" s="172">
        <f>SUM(I19:I24)</f>
        <v>0</v>
      </c>
      <c r="J18" s="172"/>
      <c r="K18" s="172">
        <f>SUM(K19:K24)</f>
        <v>0</v>
      </c>
      <c r="L18" s="172"/>
      <c r="M18" s="172">
        <f>SUM(M19:M24)</f>
        <v>0</v>
      </c>
      <c r="N18" s="166"/>
      <c r="O18" s="166">
        <f>SUM(O19:O24)</f>
        <v>6.8322100000000008</v>
      </c>
      <c r="P18" s="166"/>
      <c r="Q18" s="166">
        <f>SUM(Q19:Q24)</f>
        <v>0</v>
      </c>
      <c r="R18" s="166"/>
      <c r="S18" s="166"/>
      <c r="T18" s="167"/>
      <c r="U18" s="166">
        <f>SUM(U19:U24)</f>
        <v>12.96</v>
      </c>
      <c r="AE18" t="s">
        <v>104</v>
      </c>
    </row>
    <row r="19" spans="1:60" ht="22.5" outlineLevel="1" x14ac:dyDescent="0.2">
      <c r="A19" s="154">
        <v>10</v>
      </c>
      <c r="B19" s="160" t="s">
        <v>124</v>
      </c>
      <c r="C19" s="193" t="s">
        <v>125</v>
      </c>
      <c r="D19" s="162" t="s">
        <v>123</v>
      </c>
      <c r="E19" s="168">
        <v>3.6720000000000002</v>
      </c>
      <c r="F19" s="170"/>
      <c r="G19" s="171">
        <f t="shared" ref="G19:G24" si="7">ROUND(E19*F19,2)</f>
        <v>0</v>
      </c>
      <c r="H19" s="170"/>
      <c r="I19" s="171">
        <f t="shared" ref="I19:I24" si="8">ROUND(E19*H19,2)</f>
        <v>0</v>
      </c>
      <c r="J19" s="170"/>
      <c r="K19" s="171">
        <f t="shared" ref="K19:K24" si="9">ROUND(E19*J19,2)</f>
        <v>0</v>
      </c>
      <c r="L19" s="171">
        <v>21</v>
      </c>
      <c r="M19" s="171">
        <f t="shared" ref="M19:M24" si="10">G19*(1+L19/100)</f>
        <v>0</v>
      </c>
      <c r="N19" s="163">
        <v>0</v>
      </c>
      <c r="O19" s="163">
        <f t="shared" ref="O19:O24" si="11">ROUND(E19*N19,5)</f>
        <v>0</v>
      </c>
      <c r="P19" s="163">
        <v>0</v>
      </c>
      <c r="Q19" s="163">
        <f t="shared" ref="Q19:Q24" si="12">ROUND(E19*P19,5)</f>
        <v>0</v>
      </c>
      <c r="R19" s="163"/>
      <c r="S19" s="163"/>
      <c r="T19" s="164">
        <v>0.15</v>
      </c>
      <c r="U19" s="163">
        <f t="shared" ref="U19:U24" si="13">ROUND(E19*T19,2)</f>
        <v>0.55000000000000004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108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>
        <v>11</v>
      </c>
      <c r="B20" s="160" t="s">
        <v>126</v>
      </c>
      <c r="C20" s="193" t="s">
        <v>127</v>
      </c>
      <c r="D20" s="162" t="s">
        <v>107</v>
      </c>
      <c r="E20" s="168">
        <v>0.183</v>
      </c>
      <c r="F20" s="170"/>
      <c r="G20" s="171">
        <f t="shared" si="7"/>
        <v>0</v>
      </c>
      <c r="H20" s="170"/>
      <c r="I20" s="171">
        <f t="shared" si="8"/>
        <v>0</v>
      </c>
      <c r="J20" s="170"/>
      <c r="K20" s="171">
        <f t="shared" si="9"/>
        <v>0</v>
      </c>
      <c r="L20" s="171">
        <v>21</v>
      </c>
      <c r="M20" s="171">
        <f t="shared" si="10"/>
        <v>0</v>
      </c>
      <c r="N20" s="163">
        <v>2.5249999999999999</v>
      </c>
      <c r="O20" s="163">
        <f t="shared" si="11"/>
        <v>0.46207999999999999</v>
      </c>
      <c r="P20" s="163">
        <v>0</v>
      </c>
      <c r="Q20" s="163">
        <f t="shared" si="12"/>
        <v>0</v>
      </c>
      <c r="R20" s="163"/>
      <c r="S20" s="163"/>
      <c r="T20" s="164">
        <v>3.2130000000000001</v>
      </c>
      <c r="U20" s="163">
        <f t="shared" si="13"/>
        <v>0.59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108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0" t="s">
        <v>128</v>
      </c>
      <c r="C21" s="193" t="s">
        <v>129</v>
      </c>
      <c r="D21" s="162" t="s">
        <v>107</v>
      </c>
      <c r="E21" s="168">
        <v>2.395</v>
      </c>
      <c r="F21" s="170"/>
      <c r="G21" s="171">
        <f t="shared" si="7"/>
        <v>0</v>
      </c>
      <c r="H21" s="170"/>
      <c r="I21" s="171">
        <f t="shared" si="8"/>
        <v>0</v>
      </c>
      <c r="J21" s="170"/>
      <c r="K21" s="171">
        <f t="shared" si="9"/>
        <v>0</v>
      </c>
      <c r="L21" s="171">
        <v>21</v>
      </c>
      <c r="M21" s="171">
        <f t="shared" si="10"/>
        <v>0</v>
      </c>
      <c r="N21" s="163">
        <v>2.5249999999999999</v>
      </c>
      <c r="O21" s="163">
        <f t="shared" si="11"/>
        <v>6.0473800000000004</v>
      </c>
      <c r="P21" s="163">
        <v>0</v>
      </c>
      <c r="Q21" s="163">
        <f t="shared" si="12"/>
        <v>0</v>
      </c>
      <c r="R21" s="163"/>
      <c r="S21" s="163"/>
      <c r="T21" s="164">
        <v>0.48</v>
      </c>
      <c r="U21" s="163">
        <f t="shared" si="13"/>
        <v>1.1499999999999999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108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0" t="s">
        <v>130</v>
      </c>
      <c r="C22" s="193" t="s">
        <v>131</v>
      </c>
      <c r="D22" s="162" t="s">
        <v>132</v>
      </c>
      <c r="E22" s="168">
        <v>5.0999999999999997E-2</v>
      </c>
      <c r="F22" s="170"/>
      <c r="G22" s="171">
        <f t="shared" si="7"/>
        <v>0</v>
      </c>
      <c r="H22" s="170"/>
      <c r="I22" s="171">
        <f t="shared" si="8"/>
        <v>0</v>
      </c>
      <c r="J22" s="170"/>
      <c r="K22" s="171">
        <f t="shared" si="9"/>
        <v>0</v>
      </c>
      <c r="L22" s="171">
        <v>21</v>
      </c>
      <c r="M22" s="171">
        <f t="shared" si="10"/>
        <v>0</v>
      </c>
      <c r="N22" s="163">
        <v>1.0211600000000001</v>
      </c>
      <c r="O22" s="163">
        <f t="shared" si="11"/>
        <v>5.2080000000000001E-2</v>
      </c>
      <c r="P22" s="163">
        <v>0</v>
      </c>
      <c r="Q22" s="163">
        <f t="shared" si="12"/>
        <v>0</v>
      </c>
      <c r="R22" s="163"/>
      <c r="S22" s="163"/>
      <c r="T22" s="164">
        <v>23.530999999999999</v>
      </c>
      <c r="U22" s="163">
        <f t="shared" si="13"/>
        <v>1.2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108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14</v>
      </c>
      <c r="B23" s="160" t="s">
        <v>133</v>
      </c>
      <c r="C23" s="193" t="s">
        <v>134</v>
      </c>
      <c r="D23" s="162" t="s">
        <v>123</v>
      </c>
      <c r="E23" s="168">
        <v>6.9119999999999999</v>
      </c>
      <c r="F23" s="170"/>
      <c r="G23" s="171">
        <f t="shared" si="7"/>
        <v>0</v>
      </c>
      <c r="H23" s="170"/>
      <c r="I23" s="171">
        <f t="shared" si="8"/>
        <v>0</v>
      </c>
      <c r="J23" s="170"/>
      <c r="K23" s="171">
        <f t="shared" si="9"/>
        <v>0</v>
      </c>
      <c r="L23" s="171">
        <v>21</v>
      </c>
      <c r="M23" s="171">
        <f t="shared" si="10"/>
        <v>0</v>
      </c>
      <c r="N23" s="163">
        <v>3.916E-2</v>
      </c>
      <c r="O23" s="163">
        <f t="shared" si="11"/>
        <v>0.27067000000000002</v>
      </c>
      <c r="P23" s="163">
        <v>0</v>
      </c>
      <c r="Q23" s="163">
        <f t="shared" si="12"/>
        <v>0</v>
      </c>
      <c r="R23" s="163"/>
      <c r="S23" s="163"/>
      <c r="T23" s="164">
        <v>1.05</v>
      </c>
      <c r="U23" s="163">
        <f t="shared" si="13"/>
        <v>7.26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108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15</v>
      </c>
      <c r="B24" s="160" t="s">
        <v>135</v>
      </c>
      <c r="C24" s="193" t="s">
        <v>136</v>
      </c>
      <c r="D24" s="162" t="s">
        <v>123</v>
      </c>
      <c r="E24" s="168">
        <v>6.9119999999999999</v>
      </c>
      <c r="F24" s="170"/>
      <c r="G24" s="171">
        <f t="shared" si="7"/>
        <v>0</v>
      </c>
      <c r="H24" s="170"/>
      <c r="I24" s="171">
        <f t="shared" si="8"/>
        <v>0</v>
      </c>
      <c r="J24" s="170"/>
      <c r="K24" s="171">
        <f t="shared" si="9"/>
        <v>0</v>
      </c>
      <c r="L24" s="171">
        <v>21</v>
      </c>
      <c r="M24" s="171">
        <f t="shared" si="10"/>
        <v>0</v>
      </c>
      <c r="N24" s="163">
        <v>0</v>
      </c>
      <c r="O24" s="163">
        <f t="shared" si="11"/>
        <v>0</v>
      </c>
      <c r="P24" s="163">
        <v>0</v>
      </c>
      <c r="Q24" s="163">
        <f t="shared" si="12"/>
        <v>0</v>
      </c>
      <c r="R24" s="163"/>
      <c r="S24" s="163"/>
      <c r="T24" s="164">
        <v>0.32</v>
      </c>
      <c r="U24" s="163">
        <f t="shared" si="13"/>
        <v>2.21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108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x14ac:dyDescent="0.2">
      <c r="A25" s="155" t="s">
        <v>103</v>
      </c>
      <c r="B25" s="161" t="s">
        <v>56</v>
      </c>
      <c r="C25" s="194" t="s">
        <v>57</v>
      </c>
      <c r="D25" s="165"/>
      <c r="E25" s="169"/>
      <c r="F25" s="172"/>
      <c r="G25" s="172">
        <f>SUMIF(AE26:AE28,"&lt;&gt;NOR",G26:G28)</f>
        <v>0</v>
      </c>
      <c r="H25" s="172"/>
      <c r="I25" s="172">
        <f>SUM(I26:I28)</f>
        <v>0</v>
      </c>
      <c r="J25" s="172"/>
      <c r="K25" s="172">
        <f>SUM(K26:K28)</f>
        <v>0</v>
      </c>
      <c r="L25" s="172"/>
      <c r="M25" s="172">
        <f>SUM(M26:M28)</f>
        <v>0</v>
      </c>
      <c r="N25" s="166"/>
      <c r="O25" s="166">
        <f>SUM(O26:O28)</f>
        <v>8.1268799999999999</v>
      </c>
      <c r="P25" s="166"/>
      <c r="Q25" s="166">
        <f>SUM(Q26:Q28)</f>
        <v>0</v>
      </c>
      <c r="R25" s="166"/>
      <c r="S25" s="166"/>
      <c r="T25" s="167"/>
      <c r="U25" s="166">
        <f>SUM(U26:U28)</f>
        <v>18.52</v>
      </c>
      <c r="AE25" t="s">
        <v>104</v>
      </c>
    </row>
    <row r="26" spans="1:60" ht="22.5" outlineLevel="1" x14ac:dyDescent="0.2">
      <c r="A26" s="154">
        <v>16</v>
      </c>
      <c r="B26" s="160" t="s">
        <v>137</v>
      </c>
      <c r="C26" s="193" t="s">
        <v>138</v>
      </c>
      <c r="D26" s="162" t="s">
        <v>107</v>
      </c>
      <c r="E26" s="168">
        <v>3.7909999999999999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1.71716</v>
      </c>
      <c r="O26" s="163">
        <f>ROUND(E26*N26,5)</f>
        <v>6.5097500000000004</v>
      </c>
      <c r="P26" s="163">
        <v>0</v>
      </c>
      <c r="Q26" s="163">
        <f>ROUND(E26*P26,5)</f>
        <v>0</v>
      </c>
      <c r="R26" s="163"/>
      <c r="S26" s="163"/>
      <c r="T26" s="164">
        <v>3.7650000000000001</v>
      </c>
      <c r="U26" s="163">
        <f>ROUND(E26*T26,2)</f>
        <v>14.27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108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17</v>
      </c>
      <c r="B27" s="160" t="s">
        <v>139</v>
      </c>
      <c r="C27" s="193" t="s">
        <v>140</v>
      </c>
      <c r="D27" s="162" t="s">
        <v>107</v>
      </c>
      <c r="E27" s="168">
        <v>1.032</v>
      </c>
      <c r="F27" s="170"/>
      <c r="G27" s="171">
        <f>ROUND(E27*F27,2)</f>
        <v>0</v>
      </c>
      <c r="H27" s="170"/>
      <c r="I27" s="171">
        <f>ROUND(E27*H27,2)</f>
        <v>0</v>
      </c>
      <c r="J27" s="170"/>
      <c r="K27" s="171">
        <f>ROUND(E27*J27,2)</f>
        <v>0</v>
      </c>
      <c r="L27" s="171">
        <v>21</v>
      </c>
      <c r="M27" s="171">
        <f>G27*(1+L27/100)</f>
        <v>0</v>
      </c>
      <c r="N27" s="163">
        <v>1.7072400000000001</v>
      </c>
      <c r="O27" s="163">
        <f>ROUND(E27*N27,5)</f>
        <v>1.76187</v>
      </c>
      <c r="P27" s="163">
        <v>0</v>
      </c>
      <c r="Q27" s="163">
        <f>ROUND(E27*P27,5)</f>
        <v>0</v>
      </c>
      <c r="R27" s="163"/>
      <c r="S27" s="163"/>
      <c r="T27" s="164">
        <v>3.7650000000000001</v>
      </c>
      <c r="U27" s="163">
        <f>ROUND(E27*T27,2)</f>
        <v>3.89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108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18</v>
      </c>
      <c r="B28" s="160" t="s">
        <v>141</v>
      </c>
      <c r="C28" s="193" t="s">
        <v>142</v>
      </c>
      <c r="D28" s="162" t="s">
        <v>107</v>
      </c>
      <c r="E28" s="168">
        <v>4.8230000000000004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63">
        <v>-3.0009999999999998E-2</v>
      </c>
      <c r="O28" s="163">
        <f>ROUND(E28*N28,5)</f>
        <v>-0.14474000000000001</v>
      </c>
      <c r="P28" s="163">
        <v>0</v>
      </c>
      <c r="Q28" s="163">
        <f>ROUND(E28*P28,5)</f>
        <v>0</v>
      </c>
      <c r="R28" s="163"/>
      <c r="S28" s="163"/>
      <c r="T28" s="164">
        <v>7.4999999999999997E-2</v>
      </c>
      <c r="U28" s="163">
        <f>ROUND(E28*T28,2)</f>
        <v>0.36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108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103</v>
      </c>
      <c r="B29" s="161" t="s">
        <v>58</v>
      </c>
      <c r="C29" s="194" t="s">
        <v>59</v>
      </c>
      <c r="D29" s="165"/>
      <c r="E29" s="169"/>
      <c r="F29" s="172"/>
      <c r="G29" s="172">
        <f>SUMIF(AE30:AE30,"&lt;&gt;NOR",G30:G30)</f>
        <v>0</v>
      </c>
      <c r="H29" s="172"/>
      <c r="I29" s="172">
        <f>SUM(I30:I30)</f>
        <v>0</v>
      </c>
      <c r="J29" s="172"/>
      <c r="K29" s="172">
        <f>SUM(K30:K30)</f>
        <v>0</v>
      </c>
      <c r="L29" s="172"/>
      <c r="M29" s="172">
        <f>SUM(M30:M30)</f>
        <v>0</v>
      </c>
      <c r="N29" s="166"/>
      <c r="O29" s="166">
        <f>SUM(O30:O30)</f>
        <v>9.2069999999999999E-2</v>
      </c>
      <c r="P29" s="166"/>
      <c r="Q29" s="166">
        <f>SUM(Q30:Q30)</f>
        <v>0</v>
      </c>
      <c r="R29" s="166"/>
      <c r="S29" s="166"/>
      <c r="T29" s="167"/>
      <c r="U29" s="166">
        <f>SUM(U30:U30)</f>
        <v>19.43</v>
      </c>
      <c r="AE29" t="s">
        <v>104</v>
      </c>
    </row>
    <row r="30" spans="1:60" ht="22.5" outlineLevel="1" x14ac:dyDescent="0.2">
      <c r="A30" s="154">
        <v>19</v>
      </c>
      <c r="B30" s="160" t="s">
        <v>143</v>
      </c>
      <c r="C30" s="193" t="s">
        <v>144</v>
      </c>
      <c r="D30" s="162" t="s">
        <v>145</v>
      </c>
      <c r="E30" s="168">
        <v>15.82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63">
        <v>5.8199999999999997E-3</v>
      </c>
      <c r="O30" s="163">
        <f>ROUND(E30*N30,5)</f>
        <v>9.2069999999999999E-2</v>
      </c>
      <c r="P30" s="163">
        <v>0</v>
      </c>
      <c r="Q30" s="163">
        <f>ROUND(E30*P30,5)</f>
        <v>0</v>
      </c>
      <c r="R30" s="163"/>
      <c r="S30" s="163"/>
      <c r="T30" s="164">
        <v>1.228</v>
      </c>
      <c r="U30" s="163">
        <f>ROUND(E30*T30,2)</f>
        <v>19.43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108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55" t="s">
        <v>103</v>
      </c>
      <c r="B31" s="161" t="s">
        <v>60</v>
      </c>
      <c r="C31" s="194" t="s">
        <v>61</v>
      </c>
      <c r="D31" s="165"/>
      <c r="E31" s="169"/>
      <c r="F31" s="172"/>
      <c r="G31" s="172">
        <f>SUMIF(AE32:AE39,"&lt;&gt;NOR",G32:G39)</f>
        <v>0</v>
      </c>
      <c r="H31" s="172"/>
      <c r="I31" s="172">
        <f>SUM(I32:I39)</f>
        <v>0</v>
      </c>
      <c r="J31" s="172"/>
      <c r="K31" s="172">
        <f>SUM(K32:K39)</f>
        <v>0</v>
      </c>
      <c r="L31" s="172"/>
      <c r="M31" s="172">
        <f>SUM(M32:M39)</f>
        <v>0</v>
      </c>
      <c r="N31" s="166"/>
      <c r="O31" s="166">
        <f>SUM(O32:O39)</f>
        <v>1.61236</v>
      </c>
      <c r="P31" s="166"/>
      <c r="Q31" s="166">
        <f>SUM(Q32:Q39)</f>
        <v>0.6875</v>
      </c>
      <c r="R31" s="166"/>
      <c r="S31" s="166"/>
      <c r="T31" s="167"/>
      <c r="U31" s="166">
        <f>SUM(U32:U39)</f>
        <v>4.2600000000000007</v>
      </c>
      <c r="AE31" t="s">
        <v>104</v>
      </c>
    </row>
    <row r="32" spans="1:60" outlineLevel="1" x14ac:dyDescent="0.2">
      <c r="A32" s="154">
        <v>20</v>
      </c>
      <c r="B32" s="160" t="s">
        <v>146</v>
      </c>
      <c r="C32" s="193" t="s">
        <v>147</v>
      </c>
      <c r="D32" s="162" t="s">
        <v>145</v>
      </c>
      <c r="E32" s="168">
        <v>1</v>
      </c>
      <c r="F32" s="170"/>
      <c r="G32" s="171">
        <f t="shared" ref="G32:G39" si="14">ROUND(E32*F32,2)</f>
        <v>0</v>
      </c>
      <c r="H32" s="170"/>
      <c r="I32" s="171">
        <f t="shared" ref="I32:I39" si="15">ROUND(E32*H32,2)</f>
        <v>0</v>
      </c>
      <c r="J32" s="170"/>
      <c r="K32" s="171">
        <f t="shared" ref="K32:K39" si="16">ROUND(E32*J32,2)</f>
        <v>0</v>
      </c>
      <c r="L32" s="171">
        <v>21</v>
      </c>
      <c r="M32" s="171">
        <f t="shared" ref="M32:M39" si="17">G32*(1+L32/100)</f>
        <v>0</v>
      </c>
      <c r="N32" s="163">
        <v>0</v>
      </c>
      <c r="O32" s="163">
        <f t="shared" ref="O32:O39" si="18">ROUND(E32*N32,5)</f>
        <v>0</v>
      </c>
      <c r="P32" s="163">
        <v>0.125</v>
      </c>
      <c r="Q32" s="163">
        <f t="shared" ref="Q32:Q39" si="19">ROUND(E32*P32,5)</f>
        <v>0.125</v>
      </c>
      <c r="R32" s="163"/>
      <c r="S32" s="163"/>
      <c r="T32" s="164">
        <v>0.08</v>
      </c>
      <c r="U32" s="163">
        <f t="shared" ref="U32:U39" si="20">ROUND(E32*T32,2)</f>
        <v>0.08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108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21</v>
      </c>
      <c r="B33" s="160" t="s">
        <v>148</v>
      </c>
      <c r="C33" s="193" t="s">
        <v>149</v>
      </c>
      <c r="D33" s="162" t="s">
        <v>123</v>
      </c>
      <c r="E33" s="168">
        <v>2.5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0</v>
      </c>
      <c r="O33" s="163">
        <f t="shared" si="18"/>
        <v>0</v>
      </c>
      <c r="P33" s="163">
        <v>0.22500000000000001</v>
      </c>
      <c r="Q33" s="163">
        <f t="shared" si="19"/>
        <v>0.5625</v>
      </c>
      <c r="R33" s="163"/>
      <c r="S33" s="163"/>
      <c r="T33" s="164">
        <v>0.14199999999999999</v>
      </c>
      <c r="U33" s="163">
        <f t="shared" si="20"/>
        <v>0.36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108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22</v>
      </c>
      <c r="B34" s="160" t="s">
        <v>150</v>
      </c>
      <c r="C34" s="193" t="s">
        <v>151</v>
      </c>
      <c r="D34" s="162" t="s">
        <v>123</v>
      </c>
      <c r="E34" s="168">
        <v>2.5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0.378</v>
      </c>
      <c r="O34" s="163">
        <f t="shared" si="18"/>
        <v>0.94499999999999995</v>
      </c>
      <c r="P34" s="163">
        <v>0</v>
      </c>
      <c r="Q34" s="163">
        <f t="shared" si="19"/>
        <v>0</v>
      </c>
      <c r="R34" s="163"/>
      <c r="S34" s="163"/>
      <c r="T34" s="164">
        <v>2.5999999999999999E-2</v>
      </c>
      <c r="U34" s="163">
        <f t="shared" si="20"/>
        <v>7.0000000000000007E-2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108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23</v>
      </c>
      <c r="B35" s="160" t="s">
        <v>152</v>
      </c>
      <c r="C35" s="193" t="s">
        <v>153</v>
      </c>
      <c r="D35" s="162" t="s">
        <v>123</v>
      </c>
      <c r="E35" s="168">
        <v>2.5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7.3899999999999993E-2</v>
      </c>
      <c r="O35" s="163">
        <f t="shared" si="18"/>
        <v>0.18475</v>
      </c>
      <c r="P35" s="163">
        <v>0</v>
      </c>
      <c r="Q35" s="163">
        <f t="shared" si="19"/>
        <v>0</v>
      </c>
      <c r="R35" s="163"/>
      <c r="S35" s="163"/>
      <c r="T35" s="164">
        <v>0.45200000000000001</v>
      </c>
      <c r="U35" s="163">
        <f t="shared" si="20"/>
        <v>1.1299999999999999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108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24</v>
      </c>
      <c r="B36" s="160" t="s">
        <v>154</v>
      </c>
      <c r="C36" s="193" t="s">
        <v>155</v>
      </c>
      <c r="D36" s="162" t="s">
        <v>123</v>
      </c>
      <c r="E36" s="168">
        <v>2.75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0.12959999999999999</v>
      </c>
      <c r="O36" s="163">
        <f t="shared" si="18"/>
        <v>0.35639999999999999</v>
      </c>
      <c r="P36" s="163">
        <v>0</v>
      </c>
      <c r="Q36" s="163">
        <f t="shared" si="19"/>
        <v>0</v>
      </c>
      <c r="R36" s="163"/>
      <c r="S36" s="163"/>
      <c r="T36" s="164">
        <v>0</v>
      </c>
      <c r="U36" s="163">
        <f t="shared" si="20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156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25</v>
      </c>
      <c r="B37" s="160" t="s">
        <v>157</v>
      </c>
      <c r="C37" s="193" t="s">
        <v>158</v>
      </c>
      <c r="D37" s="162" t="s">
        <v>145</v>
      </c>
      <c r="E37" s="168">
        <v>4.5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3.3E-4</v>
      </c>
      <c r="O37" s="163">
        <f t="shared" si="18"/>
        <v>1.49E-3</v>
      </c>
      <c r="P37" s="163">
        <v>0</v>
      </c>
      <c r="Q37" s="163">
        <f t="shared" si="19"/>
        <v>0</v>
      </c>
      <c r="R37" s="163"/>
      <c r="S37" s="163"/>
      <c r="T37" s="164">
        <v>0.41</v>
      </c>
      <c r="U37" s="163">
        <f t="shared" si="20"/>
        <v>1.85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108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26</v>
      </c>
      <c r="B38" s="160" t="s">
        <v>159</v>
      </c>
      <c r="C38" s="193" t="s">
        <v>160</v>
      </c>
      <c r="D38" s="162" t="s">
        <v>145</v>
      </c>
      <c r="E38" s="168">
        <v>1</v>
      </c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3">
        <v>0.12472</v>
      </c>
      <c r="O38" s="163">
        <f t="shared" si="18"/>
        <v>0.12472</v>
      </c>
      <c r="P38" s="163">
        <v>0</v>
      </c>
      <c r="Q38" s="163">
        <f t="shared" si="19"/>
        <v>0</v>
      </c>
      <c r="R38" s="163"/>
      <c r="S38" s="163"/>
      <c r="T38" s="164">
        <v>0.14000000000000001</v>
      </c>
      <c r="U38" s="163">
        <f t="shared" si="20"/>
        <v>0.14000000000000001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108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27</v>
      </c>
      <c r="B39" s="160" t="s">
        <v>161</v>
      </c>
      <c r="C39" s="193" t="s">
        <v>162</v>
      </c>
      <c r="D39" s="162" t="s">
        <v>132</v>
      </c>
      <c r="E39" s="168">
        <v>1.6120000000000001</v>
      </c>
      <c r="F39" s="170"/>
      <c r="G39" s="171">
        <f t="shared" si="14"/>
        <v>0</v>
      </c>
      <c r="H39" s="170"/>
      <c r="I39" s="171">
        <f t="shared" si="15"/>
        <v>0</v>
      </c>
      <c r="J39" s="170"/>
      <c r="K39" s="171">
        <f t="shared" si="16"/>
        <v>0</v>
      </c>
      <c r="L39" s="171">
        <v>21</v>
      </c>
      <c r="M39" s="171">
        <f t="shared" si="17"/>
        <v>0</v>
      </c>
      <c r="N39" s="163">
        <v>0</v>
      </c>
      <c r="O39" s="163">
        <f t="shared" si="18"/>
        <v>0</v>
      </c>
      <c r="P39" s="163">
        <v>0</v>
      </c>
      <c r="Q39" s="163">
        <f t="shared" si="19"/>
        <v>0</v>
      </c>
      <c r="R39" s="163"/>
      <c r="S39" s="163"/>
      <c r="T39" s="164">
        <v>0.39</v>
      </c>
      <c r="U39" s="163">
        <f t="shared" si="20"/>
        <v>0.63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108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103</v>
      </c>
      <c r="B40" s="161" t="s">
        <v>62</v>
      </c>
      <c r="C40" s="194" t="s">
        <v>63</v>
      </c>
      <c r="D40" s="165"/>
      <c r="E40" s="169"/>
      <c r="F40" s="172"/>
      <c r="G40" s="172">
        <f>SUMIF(AE41:AE51,"&lt;&gt;NOR",G41:G51)</f>
        <v>0</v>
      </c>
      <c r="H40" s="172"/>
      <c r="I40" s="172">
        <f>SUM(I41:I51)</f>
        <v>0</v>
      </c>
      <c r="J40" s="172"/>
      <c r="K40" s="172">
        <f>SUM(K41:K51)</f>
        <v>0</v>
      </c>
      <c r="L40" s="172"/>
      <c r="M40" s="172">
        <f>SUM(M41:M51)</f>
        <v>0</v>
      </c>
      <c r="N40" s="166"/>
      <c r="O40" s="166">
        <f>SUM(O41:O51)</f>
        <v>1.27834</v>
      </c>
      <c r="P40" s="166"/>
      <c r="Q40" s="166">
        <f>SUM(Q41:Q51)</f>
        <v>0</v>
      </c>
      <c r="R40" s="166"/>
      <c r="S40" s="166"/>
      <c r="T40" s="167"/>
      <c r="U40" s="166">
        <f>SUM(U41:U51)</f>
        <v>44.399999999999991</v>
      </c>
      <c r="AE40" t="s">
        <v>104</v>
      </c>
    </row>
    <row r="41" spans="1:60" outlineLevel="1" x14ac:dyDescent="0.2">
      <c r="A41" s="154">
        <v>28</v>
      </c>
      <c r="B41" s="160" t="s">
        <v>163</v>
      </c>
      <c r="C41" s="193" t="s">
        <v>164</v>
      </c>
      <c r="D41" s="162" t="s">
        <v>123</v>
      </c>
      <c r="E41" s="168">
        <v>8.82</v>
      </c>
      <c r="F41" s="170"/>
      <c r="G41" s="171">
        <f t="shared" ref="G41:G51" si="21">ROUND(E41*F41,2)</f>
        <v>0</v>
      </c>
      <c r="H41" s="170"/>
      <c r="I41" s="171">
        <f t="shared" ref="I41:I51" si="22">ROUND(E41*H41,2)</f>
        <v>0</v>
      </c>
      <c r="J41" s="170"/>
      <c r="K41" s="171">
        <f t="shared" ref="K41:K51" si="23">ROUND(E41*J41,2)</f>
        <v>0</v>
      </c>
      <c r="L41" s="171">
        <v>21</v>
      </c>
      <c r="M41" s="171">
        <f t="shared" ref="M41:M51" si="24">G41*(1+L41/100)</f>
        <v>0</v>
      </c>
      <c r="N41" s="163">
        <v>5.2500000000000003E-3</v>
      </c>
      <c r="O41" s="163">
        <f t="shared" ref="O41:O51" si="25">ROUND(E41*N41,5)</f>
        <v>4.6309999999999997E-2</v>
      </c>
      <c r="P41" s="163">
        <v>0</v>
      </c>
      <c r="Q41" s="163">
        <f t="shared" ref="Q41:Q51" si="26">ROUND(E41*P41,5)</f>
        <v>0</v>
      </c>
      <c r="R41" s="163"/>
      <c r="S41" s="163"/>
      <c r="T41" s="164">
        <v>9.6000000000000002E-2</v>
      </c>
      <c r="U41" s="163">
        <f t="shared" ref="U41:U51" si="27">ROUND(E41*T41,2)</f>
        <v>0.85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108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29</v>
      </c>
      <c r="B42" s="160" t="s">
        <v>165</v>
      </c>
      <c r="C42" s="193" t="s">
        <v>166</v>
      </c>
      <c r="D42" s="162" t="s">
        <v>123</v>
      </c>
      <c r="E42" s="168">
        <v>8.82</v>
      </c>
      <c r="F42" s="170"/>
      <c r="G42" s="171">
        <f t="shared" si="21"/>
        <v>0</v>
      </c>
      <c r="H42" s="170"/>
      <c r="I42" s="171">
        <f t="shared" si="22"/>
        <v>0</v>
      </c>
      <c r="J42" s="170"/>
      <c r="K42" s="171">
        <f t="shared" si="23"/>
        <v>0</v>
      </c>
      <c r="L42" s="171">
        <v>21</v>
      </c>
      <c r="M42" s="171">
        <f t="shared" si="24"/>
        <v>0</v>
      </c>
      <c r="N42" s="163">
        <v>4.793E-2</v>
      </c>
      <c r="O42" s="163">
        <f t="shared" si="25"/>
        <v>0.42274</v>
      </c>
      <c r="P42" s="163">
        <v>0</v>
      </c>
      <c r="Q42" s="163">
        <f t="shared" si="26"/>
        <v>0</v>
      </c>
      <c r="R42" s="163"/>
      <c r="S42" s="163"/>
      <c r="T42" s="164">
        <v>0.46300000000000002</v>
      </c>
      <c r="U42" s="163">
        <f t="shared" si="27"/>
        <v>4.08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108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30</v>
      </c>
      <c r="B43" s="160" t="s">
        <v>167</v>
      </c>
      <c r="C43" s="193" t="s">
        <v>168</v>
      </c>
      <c r="D43" s="162" t="s">
        <v>123</v>
      </c>
      <c r="E43" s="168">
        <v>8.82</v>
      </c>
      <c r="F43" s="170"/>
      <c r="G43" s="171">
        <f t="shared" si="21"/>
        <v>0</v>
      </c>
      <c r="H43" s="170"/>
      <c r="I43" s="171">
        <f t="shared" si="22"/>
        <v>0</v>
      </c>
      <c r="J43" s="170"/>
      <c r="K43" s="171">
        <f t="shared" si="23"/>
        <v>0</v>
      </c>
      <c r="L43" s="171">
        <v>21</v>
      </c>
      <c r="M43" s="171">
        <f t="shared" si="24"/>
        <v>0</v>
      </c>
      <c r="N43" s="163">
        <v>5.6599999999999998E-2</v>
      </c>
      <c r="O43" s="163">
        <f t="shared" si="25"/>
        <v>0.49920999999999999</v>
      </c>
      <c r="P43" s="163">
        <v>0</v>
      </c>
      <c r="Q43" s="163">
        <f t="shared" si="26"/>
        <v>0</v>
      </c>
      <c r="R43" s="163"/>
      <c r="S43" s="163"/>
      <c r="T43" s="164">
        <v>1.5409999999999999</v>
      </c>
      <c r="U43" s="163">
        <f t="shared" si="27"/>
        <v>13.59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31</v>
      </c>
      <c r="B44" s="160" t="s">
        <v>169</v>
      </c>
      <c r="C44" s="193" t="s">
        <v>170</v>
      </c>
      <c r="D44" s="162" t="s">
        <v>123</v>
      </c>
      <c r="E44" s="168">
        <v>8.82</v>
      </c>
      <c r="F44" s="170"/>
      <c r="G44" s="171">
        <f t="shared" si="21"/>
        <v>0</v>
      </c>
      <c r="H44" s="170"/>
      <c r="I44" s="171">
        <f t="shared" si="22"/>
        <v>0</v>
      </c>
      <c r="J44" s="170"/>
      <c r="K44" s="171">
        <f t="shared" si="23"/>
        <v>0</v>
      </c>
      <c r="L44" s="171">
        <v>21</v>
      </c>
      <c r="M44" s="171">
        <f t="shared" si="24"/>
        <v>0</v>
      </c>
      <c r="N44" s="163">
        <v>1.6000000000000001E-4</v>
      </c>
      <c r="O44" s="163">
        <f t="shared" si="25"/>
        <v>1.41E-3</v>
      </c>
      <c r="P44" s="163">
        <v>0</v>
      </c>
      <c r="Q44" s="163">
        <f t="shared" si="26"/>
        <v>0</v>
      </c>
      <c r="R44" s="163"/>
      <c r="S44" s="163"/>
      <c r="T44" s="164">
        <v>0.09</v>
      </c>
      <c r="U44" s="163">
        <f t="shared" si="27"/>
        <v>0.79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108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32</v>
      </c>
      <c r="B45" s="160" t="s">
        <v>171</v>
      </c>
      <c r="C45" s="193" t="s">
        <v>172</v>
      </c>
      <c r="D45" s="162" t="s">
        <v>123</v>
      </c>
      <c r="E45" s="168">
        <v>8.82</v>
      </c>
      <c r="F45" s="170"/>
      <c r="G45" s="171">
        <f t="shared" si="21"/>
        <v>0</v>
      </c>
      <c r="H45" s="170"/>
      <c r="I45" s="171">
        <f t="shared" si="22"/>
        <v>0</v>
      </c>
      <c r="J45" s="170"/>
      <c r="K45" s="171">
        <f t="shared" si="23"/>
        <v>0</v>
      </c>
      <c r="L45" s="171">
        <v>21</v>
      </c>
      <c r="M45" s="171">
        <f t="shared" si="24"/>
        <v>0</v>
      </c>
      <c r="N45" s="163">
        <v>3.5E-4</v>
      </c>
      <c r="O45" s="163">
        <f t="shared" si="25"/>
        <v>3.0899999999999999E-3</v>
      </c>
      <c r="P45" s="163">
        <v>0</v>
      </c>
      <c r="Q45" s="163">
        <f t="shared" si="26"/>
        <v>0</v>
      </c>
      <c r="R45" s="163"/>
      <c r="S45" s="163"/>
      <c r="T45" s="164">
        <v>8.5999999999999993E-2</v>
      </c>
      <c r="U45" s="163">
        <f t="shared" si="27"/>
        <v>0.76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33</v>
      </c>
      <c r="B46" s="160" t="s">
        <v>173</v>
      </c>
      <c r="C46" s="193" t="s">
        <v>174</v>
      </c>
      <c r="D46" s="162" t="s">
        <v>145</v>
      </c>
      <c r="E46" s="168">
        <v>23.52</v>
      </c>
      <c r="F46" s="170"/>
      <c r="G46" s="171">
        <f t="shared" si="21"/>
        <v>0</v>
      </c>
      <c r="H46" s="170"/>
      <c r="I46" s="171">
        <f t="shared" si="22"/>
        <v>0</v>
      </c>
      <c r="J46" s="170"/>
      <c r="K46" s="171">
        <f t="shared" si="23"/>
        <v>0</v>
      </c>
      <c r="L46" s="171">
        <v>21</v>
      </c>
      <c r="M46" s="171">
        <f t="shared" si="24"/>
        <v>0</v>
      </c>
      <c r="N46" s="163">
        <v>0</v>
      </c>
      <c r="O46" s="163">
        <f t="shared" si="25"/>
        <v>0</v>
      </c>
      <c r="P46" s="163">
        <v>0</v>
      </c>
      <c r="Q46" s="163">
        <f t="shared" si="26"/>
        <v>0</v>
      </c>
      <c r="R46" s="163"/>
      <c r="S46" s="163"/>
      <c r="T46" s="164">
        <v>0.13</v>
      </c>
      <c r="U46" s="163">
        <f t="shared" si="27"/>
        <v>3.06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108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34</v>
      </c>
      <c r="B47" s="160" t="s">
        <v>163</v>
      </c>
      <c r="C47" s="193" t="s">
        <v>164</v>
      </c>
      <c r="D47" s="162" t="s">
        <v>123</v>
      </c>
      <c r="E47" s="168">
        <v>5.1509999999999998</v>
      </c>
      <c r="F47" s="170"/>
      <c r="G47" s="171">
        <f t="shared" si="21"/>
        <v>0</v>
      </c>
      <c r="H47" s="170"/>
      <c r="I47" s="171">
        <f t="shared" si="22"/>
        <v>0</v>
      </c>
      <c r="J47" s="170"/>
      <c r="K47" s="171">
        <f t="shared" si="23"/>
        <v>0</v>
      </c>
      <c r="L47" s="171">
        <v>21</v>
      </c>
      <c r="M47" s="171">
        <f t="shared" si="24"/>
        <v>0</v>
      </c>
      <c r="N47" s="163">
        <v>5.2500000000000003E-3</v>
      </c>
      <c r="O47" s="163">
        <f t="shared" si="25"/>
        <v>2.7040000000000002E-2</v>
      </c>
      <c r="P47" s="163">
        <v>0</v>
      </c>
      <c r="Q47" s="163">
        <f t="shared" si="26"/>
        <v>0</v>
      </c>
      <c r="R47" s="163"/>
      <c r="S47" s="163"/>
      <c r="T47" s="164">
        <v>9.6000000000000002E-2</v>
      </c>
      <c r="U47" s="163">
        <f t="shared" si="27"/>
        <v>0.49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35</v>
      </c>
      <c r="B48" s="160" t="s">
        <v>175</v>
      </c>
      <c r="C48" s="193" t="s">
        <v>176</v>
      </c>
      <c r="D48" s="162" t="s">
        <v>123</v>
      </c>
      <c r="E48" s="168">
        <v>5.1509999999999998</v>
      </c>
      <c r="F48" s="170"/>
      <c r="G48" s="171">
        <f t="shared" si="21"/>
        <v>0</v>
      </c>
      <c r="H48" s="170"/>
      <c r="I48" s="171">
        <f t="shared" si="22"/>
        <v>0</v>
      </c>
      <c r="J48" s="170"/>
      <c r="K48" s="171">
        <f t="shared" si="23"/>
        <v>0</v>
      </c>
      <c r="L48" s="171">
        <v>21</v>
      </c>
      <c r="M48" s="171">
        <f t="shared" si="24"/>
        <v>0</v>
      </c>
      <c r="N48" s="163">
        <v>5.2650000000000002E-2</v>
      </c>
      <c r="O48" s="163">
        <f t="shared" si="25"/>
        <v>0.2712</v>
      </c>
      <c r="P48" s="163">
        <v>0</v>
      </c>
      <c r="Q48" s="163">
        <f t="shared" si="26"/>
        <v>0</v>
      </c>
      <c r="R48" s="163"/>
      <c r="S48" s="163"/>
      <c r="T48" s="164">
        <v>0.87472000000000005</v>
      </c>
      <c r="U48" s="163">
        <f t="shared" si="27"/>
        <v>4.51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108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33.75" outlineLevel="1" x14ac:dyDescent="0.2">
      <c r="A49" s="154">
        <v>36</v>
      </c>
      <c r="B49" s="160" t="s">
        <v>177</v>
      </c>
      <c r="C49" s="193" t="s">
        <v>178</v>
      </c>
      <c r="D49" s="162" t="s">
        <v>123</v>
      </c>
      <c r="E49" s="168">
        <v>8.0679999999999996</v>
      </c>
      <c r="F49" s="170"/>
      <c r="G49" s="171">
        <f t="shared" si="21"/>
        <v>0</v>
      </c>
      <c r="H49" s="170"/>
      <c r="I49" s="171">
        <f t="shared" si="22"/>
        <v>0</v>
      </c>
      <c r="J49" s="170"/>
      <c r="K49" s="171">
        <f t="shared" si="23"/>
        <v>0</v>
      </c>
      <c r="L49" s="171">
        <v>21</v>
      </c>
      <c r="M49" s="171">
        <f t="shared" si="24"/>
        <v>0</v>
      </c>
      <c r="N49" s="163">
        <v>0</v>
      </c>
      <c r="O49" s="163">
        <f t="shared" si="25"/>
        <v>0</v>
      </c>
      <c r="P49" s="163">
        <v>0</v>
      </c>
      <c r="Q49" s="163">
        <f t="shared" si="26"/>
        <v>0</v>
      </c>
      <c r="R49" s="163"/>
      <c r="S49" s="163"/>
      <c r="T49" s="164">
        <v>1.736</v>
      </c>
      <c r="U49" s="163">
        <f t="shared" si="27"/>
        <v>14.01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ht="22.5" outlineLevel="1" x14ac:dyDescent="0.2">
      <c r="A50" s="154">
        <v>37</v>
      </c>
      <c r="B50" s="160" t="s">
        <v>179</v>
      </c>
      <c r="C50" s="193" t="s">
        <v>180</v>
      </c>
      <c r="D50" s="162" t="s">
        <v>123</v>
      </c>
      <c r="E50" s="168">
        <v>8.0679999999999996</v>
      </c>
      <c r="F50" s="170"/>
      <c r="G50" s="171">
        <f t="shared" si="21"/>
        <v>0</v>
      </c>
      <c r="H50" s="170"/>
      <c r="I50" s="171">
        <f t="shared" si="22"/>
        <v>0</v>
      </c>
      <c r="J50" s="170"/>
      <c r="K50" s="171">
        <f t="shared" si="23"/>
        <v>0</v>
      </c>
      <c r="L50" s="171">
        <v>21</v>
      </c>
      <c r="M50" s="171">
        <f t="shared" si="24"/>
        <v>0</v>
      </c>
      <c r="N50" s="163">
        <v>1.9000000000000001E-4</v>
      </c>
      <c r="O50" s="163">
        <f t="shared" si="25"/>
        <v>1.5299999999999999E-3</v>
      </c>
      <c r="P50" s="163">
        <v>0</v>
      </c>
      <c r="Q50" s="163">
        <f t="shared" si="26"/>
        <v>0</v>
      </c>
      <c r="R50" s="163"/>
      <c r="S50" s="163"/>
      <c r="T50" s="164">
        <v>0.04</v>
      </c>
      <c r="U50" s="163">
        <f t="shared" si="27"/>
        <v>0.32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108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38</v>
      </c>
      <c r="B51" s="160" t="s">
        <v>181</v>
      </c>
      <c r="C51" s="193" t="s">
        <v>182</v>
      </c>
      <c r="D51" s="162" t="s">
        <v>123</v>
      </c>
      <c r="E51" s="168">
        <v>8.0679999999999996</v>
      </c>
      <c r="F51" s="170"/>
      <c r="G51" s="171">
        <f t="shared" si="21"/>
        <v>0</v>
      </c>
      <c r="H51" s="170"/>
      <c r="I51" s="171">
        <f t="shared" si="22"/>
        <v>0</v>
      </c>
      <c r="J51" s="170"/>
      <c r="K51" s="171">
        <f t="shared" si="23"/>
        <v>0</v>
      </c>
      <c r="L51" s="171">
        <v>21</v>
      </c>
      <c r="M51" s="171">
        <f t="shared" si="24"/>
        <v>0</v>
      </c>
      <c r="N51" s="163">
        <v>7.2000000000000005E-4</v>
      </c>
      <c r="O51" s="163">
        <f t="shared" si="25"/>
        <v>5.8100000000000001E-3</v>
      </c>
      <c r="P51" s="163">
        <v>0</v>
      </c>
      <c r="Q51" s="163">
        <f t="shared" si="26"/>
        <v>0</v>
      </c>
      <c r="R51" s="163"/>
      <c r="S51" s="163"/>
      <c r="T51" s="164">
        <v>0.24</v>
      </c>
      <c r="U51" s="163">
        <f t="shared" si="27"/>
        <v>1.94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108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x14ac:dyDescent="0.2">
      <c r="A52" s="155" t="s">
        <v>103</v>
      </c>
      <c r="B52" s="161" t="s">
        <v>64</v>
      </c>
      <c r="C52" s="194" t="s">
        <v>65</v>
      </c>
      <c r="D52" s="165"/>
      <c r="E52" s="169"/>
      <c r="F52" s="172"/>
      <c r="G52" s="172">
        <f>SUMIF(AE53:AE53,"&lt;&gt;NOR",G53:G53)</f>
        <v>0</v>
      </c>
      <c r="H52" s="172"/>
      <c r="I52" s="172">
        <f>SUM(I53:I53)</f>
        <v>0</v>
      </c>
      <c r="J52" s="172"/>
      <c r="K52" s="172">
        <f>SUM(K53:K53)</f>
        <v>0</v>
      </c>
      <c r="L52" s="172"/>
      <c r="M52" s="172">
        <f>SUM(M53:M53)</f>
        <v>0</v>
      </c>
      <c r="N52" s="166"/>
      <c r="O52" s="166">
        <f>SUM(O53:O53)</f>
        <v>3.3999999999999998E-3</v>
      </c>
      <c r="P52" s="166"/>
      <c r="Q52" s="166">
        <f>SUM(Q53:Q53)</f>
        <v>0</v>
      </c>
      <c r="R52" s="166"/>
      <c r="S52" s="166"/>
      <c r="T52" s="167"/>
      <c r="U52" s="166">
        <f>SUM(U53:U53)</f>
        <v>1.08</v>
      </c>
      <c r="AE52" t="s">
        <v>104</v>
      </c>
    </row>
    <row r="53" spans="1:60" outlineLevel="1" x14ac:dyDescent="0.2">
      <c r="A53" s="154">
        <v>39</v>
      </c>
      <c r="B53" s="160" t="s">
        <v>183</v>
      </c>
      <c r="C53" s="193" t="s">
        <v>184</v>
      </c>
      <c r="D53" s="162" t="s">
        <v>123</v>
      </c>
      <c r="E53" s="168">
        <v>5.4029999999999996</v>
      </c>
      <c r="F53" s="170"/>
      <c r="G53" s="171">
        <f>ROUND(E53*F53,2)</f>
        <v>0</v>
      </c>
      <c r="H53" s="170"/>
      <c r="I53" s="171">
        <f>ROUND(E53*H53,2)</f>
        <v>0</v>
      </c>
      <c r="J53" s="170"/>
      <c r="K53" s="171">
        <f>ROUND(E53*J53,2)</f>
        <v>0</v>
      </c>
      <c r="L53" s="171">
        <v>21</v>
      </c>
      <c r="M53" s="171">
        <f>G53*(1+L53/100)</f>
        <v>0</v>
      </c>
      <c r="N53" s="163">
        <v>6.3000000000000003E-4</v>
      </c>
      <c r="O53" s="163">
        <f>ROUND(E53*N53,5)</f>
        <v>3.3999999999999998E-3</v>
      </c>
      <c r="P53" s="163">
        <v>0</v>
      </c>
      <c r="Q53" s="163">
        <f>ROUND(E53*P53,5)</f>
        <v>0</v>
      </c>
      <c r="R53" s="163"/>
      <c r="S53" s="163"/>
      <c r="T53" s="164">
        <v>0.2</v>
      </c>
      <c r="U53" s="163">
        <f>ROUND(E53*T53,2)</f>
        <v>1.08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108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103</v>
      </c>
      <c r="B54" s="161" t="s">
        <v>66</v>
      </c>
      <c r="C54" s="194" t="s">
        <v>67</v>
      </c>
      <c r="D54" s="165"/>
      <c r="E54" s="169"/>
      <c r="F54" s="172"/>
      <c r="G54" s="172">
        <f>SUMIF(AE55:AE57,"&lt;&gt;NOR",G55:G57)</f>
        <v>0</v>
      </c>
      <c r="H54" s="172"/>
      <c r="I54" s="172">
        <f>SUM(I55:I57)</f>
        <v>0</v>
      </c>
      <c r="J54" s="172"/>
      <c r="K54" s="172">
        <f>SUM(K55:K57)</f>
        <v>0</v>
      </c>
      <c r="L54" s="172"/>
      <c r="M54" s="172">
        <f>SUM(M55:M57)</f>
        <v>0</v>
      </c>
      <c r="N54" s="166"/>
      <c r="O54" s="166">
        <f>SUM(O55:O57)</f>
        <v>5.2100000000000002E-3</v>
      </c>
      <c r="P54" s="166"/>
      <c r="Q54" s="166">
        <f>SUM(Q55:Q57)</f>
        <v>18.57405</v>
      </c>
      <c r="R54" s="166"/>
      <c r="S54" s="166"/>
      <c r="T54" s="167"/>
      <c r="U54" s="166">
        <f>SUM(U55:U57)</f>
        <v>47.97</v>
      </c>
      <c r="AE54" t="s">
        <v>104</v>
      </c>
    </row>
    <row r="55" spans="1:60" ht="22.5" outlineLevel="1" x14ac:dyDescent="0.2">
      <c r="A55" s="154">
        <v>40</v>
      </c>
      <c r="B55" s="160" t="s">
        <v>185</v>
      </c>
      <c r="C55" s="193" t="s">
        <v>186</v>
      </c>
      <c r="D55" s="162" t="s">
        <v>107</v>
      </c>
      <c r="E55" s="168">
        <v>4.0670000000000002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63">
        <v>1.2800000000000001E-3</v>
      </c>
      <c r="O55" s="163">
        <f>ROUND(E55*N55,5)</f>
        <v>5.2100000000000002E-3</v>
      </c>
      <c r="P55" s="163">
        <v>1.95</v>
      </c>
      <c r="Q55" s="163">
        <f>ROUND(E55*P55,5)</f>
        <v>7.93065</v>
      </c>
      <c r="R55" s="163"/>
      <c r="S55" s="163"/>
      <c r="T55" s="164">
        <v>1.7010000000000001</v>
      </c>
      <c r="U55" s="163">
        <f>ROUND(E55*T55,2)</f>
        <v>6.92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108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41</v>
      </c>
      <c r="B56" s="160" t="s">
        <v>187</v>
      </c>
      <c r="C56" s="193" t="s">
        <v>188</v>
      </c>
      <c r="D56" s="162" t="s">
        <v>107</v>
      </c>
      <c r="E56" s="168">
        <v>2.395</v>
      </c>
      <c r="F56" s="170"/>
      <c r="G56" s="171">
        <f>ROUND(E56*F56,2)</f>
        <v>0</v>
      </c>
      <c r="H56" s="170"/>
      <c r="I56" s="171">
        <f>ROUND(E56*H56,2)</f>
        <v>0</v>
      </c>
      <c r="J56" s="170"/>
      <c r="K56" s="171">
        <f>ROUND(E56*J56,2)</f>
        <v>0</v>
      </c>
      <c r="L56" s="171">
        <v>21</v>
      </c>
      <c r="M56" s="171">
        <f>G56*(1+L56/100)</f>
        <v>0</v>
      </c>
      <c r="N56" s="163">
        <v>0</v>
      </c>
      <c r="O56" s="163">
        <f>ROUND(E56*N56,5)</f>
        <v>0</v>
      </c>
      <c r="P56" s="163">
        <v>2</v>
      </c>
      <c r="Q56" s="163">
        <f>ROUND(E56*P56,5)</f>
        <v>4.79</v>
      </c>
      <c r="R56" s="163"/>
      <c r="S56" s="163"/>
      <c r="T56" s="164">
        <v>6.4359999999999999</v>
      </c>
      <c r="U56" s="163">
        <f>ROUND(E56*T56,2)</f>
        <v>15.41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108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33.75" outlineLevel="1" x14ac:dyDescent="0.2">
      <c r="A57" s="154">
        <v>42</v>
      </c>
      <c r="B57" s="160" t="s">
        <v>189</v>
      </c>
      <c r="C57" s="193" t="s">
        <v>190</v>
      </c>
      <c r="D57" s="162" t="s">
        <v>145</v>
      </c>
      <c r="E57" s="168">
        <v>15.82</v>
      </c>
      <c r="F57" s="170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63">
        <v>0</v>
      </c>
      <c r="O57" s="163">
        <f>ROUND(E57*N57,5)</f>
        <v>0</v>
      </c>
      <c r="P57" s="163">
        <v>0.37</v>
      </c>
      <c r="Q57" s="163">
        <f>ROUND(E57*P57,5)</f>
        <v>5.8533999999999997</v>
      </c>
      <c r="R57" s="163"/>
      <c r="S57" s="163"/>
      <c r="T57" s="164">
        <v>1.621</v>
      </c>
      <c r="U57" s="163">
        <f>ROUND(E57*T57,2)</f>
        <v>25.64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108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103</v>
      </c>
      <c r="B58" s="161" t="s">
        <v>68</v>
      </c>
      <c r="C58" s="194" t="s">
        <v>69</v>
      </c>
      <c r="D58" s="165"/>
      <c r="E58" s="169"/>
      <c r="F58" s="172"/>
      <c r="G58" s="172">
        <f>SUMIF(AE59:AE62,"&lt;&gt;NOR",G59:G62)</f>
        <v>0</v>
      </c>
      <c r="H58" s="172"/>
      <c r="I58" s="172">
        <f>SUM(I59:I62)</f>
        <v>0</v>
      </c>
      <c r="J58" s="172"/>
      <c r="K58" s="172">
        <f>SUM(K59:K62)</f>
        <v>0</v>
      </c>
      <c r="L58" s="172"/>
      <c r="M58" s="172">
        <f>SUM(M59:M62)</f>
        <v>0</v>
      </c>
      <c r="N58" s="166"/>
      <c r="O58" s="166">
        <f>SUM(O59:O62)</f>
        <v>0</v>
      </c>
      <c r="P58" s="166"/>
      <c r="Q58" s="166">
        <f>SUM(Q59:Q62)</f>
        <v>0</v>
      </c>
      <c r="R58" s="166"/>
      <c r="S58" s="166"/>
      <c r="T58" s="167"/>
      <c r="U58" s="166">
        <f>SUM(U59:U62)</f>
        <v>25.15</v>
      </c>
      <c r="AE58" t="s">
        <v>104</v>
      </c>
    </row>
    <row r="59" spans="1:60" outlineLevel="1" x14ac:dyDescent="0.2">
      <c r="A59" s="154">
        <v>43</v>
      </c>
      <c r="B59" s="160" t="s">
        <v>191</v>
      </c>
      <c r="C59" s="193" t="s">
        <v>192</v>
      </c>
      <c r="D59" s="162" t="s">
        <v>132</v>
      </c>
      <c r="E59" s="168">
        <v>19.561</v>
      </c>
      <c r="F59" s="170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0.94199999999999995</v>
      </c>
      <c r="U59" s="163">
        <f>ROUND(E59*T59,2)</f>
        <v>18.43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108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44</v>
      </c>
      <c r="B60" s="160" t="s">
        <v>193</v>
      </c>
      <c r="C60" s="193" t="s">
        <v>194</v>
      </c>
      <c r="D60" s="162" t="s">
        <v>132</v>
      </c>
      <c r="E60" s="168">
        <v>13.708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0.49</v>
      </c>
      <c r="U60" s="163">
        <f>ROUND(E60*T60,2)</f>
        <v>6.72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108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45</v>
      </c>
      <c r="B61" s="160" t="s">
        <v>195</v>
      </c>
      <c r="C61" s="193" t="s">
        <v>196</v>
      </c>
      <c r="D61" s="162" t="s">
        <v>132</v>
      </c>
      <c r="E61" s="168">
        <v>137.08000000000001</v>
      </c>
      <c r="F61" s="170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108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46</v>
      </c>
      <c r="B62" s="160" t="s">
        <v>197</v>
      </c>
      <c r="C62" s="193" t="s">
        <v>198</v>
      </c>
      <c r="D62" s="162" t="s">
        <v>132</v>
      </c>
      <c r="E62" s="168">
        <v>13.708</v>
      </c>
      <c r="F62" s="170"/>
      <c r="G62" s="171">
        <f>ROUND(E62*F62,2)</f>
        <v>0</v>
      </c>
      <c r="H62" s="170"/>
      <c r="I62" s="171">
        <f>ROUND(E62*H62,2)</f>
        <v>0</v>
      </c>
      <c r="J62" s="170"/>
      <c r="K62" s="171">
        <f>ROUND(E62*J62,2)</f>
        <v>0</v>
      </c>
      <c r="L62" s="171">
        <v>21</v>
      </c>
      <c r="M62" s="171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108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55" t="s">
        <v>103</v>
      </c>
      <c r="B63" s="161" t="s">
        <v>70</v>
      </c>
      <c r="C63" s="194" t="s">
        <v>71</v>
      </c>
      <c r="D63" s="165"/>
      <c r="E63" s="169"/>
      <c r="F63" s="172"/>
      <c r="G63" s="172">
        <f>SUMIF(AE64:AE64,"&lt;&gt;NOR",G64:G64)</f>
        <v>0</v>
      </c>
      <c r="H63" s="172"/>
      <c r="I63" s="172">
        <f>SUM(I64:I64)</f>
        <v>0</v>
      </c>
      <c r="J63" s="172"/>
      <c r="K63" s="172">
        <f>SUM(K64:K64)</f>
        <v>0</v>
      </c>
      <c r="L63" s="172"/>
      <c r="M63" s="172">
        <f>SUM(M64:M64)</f>
        <v>0</v>
      </c>
      <c r="N63" s="166"/>
      <c r="O63" s="166">
        <f>SUM(O64:O64)</f>
        <v>0</v>
      </c>
      <c r="P63" s="166"/>
      <c r="Q63" s="166">
        <f>SUM(Q64:Q64)</f>
        <v>0</v>
      </c>
      <c r="R63" s="166"/>
      <c r="S63" s="166"/>
      <c r="T63" s="167"/>
      <c r="U63" s="166">
        <f>SUM(U64:U64)</f>
        <v>16.48</v>
      </c>
      <c r="AE63" t="s">
        <v>104</v>
      </c>
    </row>
    <row r="64" spans="1:60" outlineLevel="1" x14ac:dyDescent="0.2">
      <c r="A64" s="154">
        <v>47</v>
      </c>
      <c r="B64" s="160" t="s">
        <v>199</v>
      </c>
      <c r="C64" s="193" t="s">
        <v>200</v>
      </c>
      <c r="D64" s="162" t="s">
        <v>132</v>
      </c>
      <c r="E64" s="168">
        <v>17.559999999999999</v>
      </c>
      <c r="F64" s="170"/>
      <c r="G64" s="171">
        <f>ROUND(E64*F64,2)</f>
        <v>0</v>
      </c>
      <c r="H64" s="170"/>
      <c r="I64" s="171">
        <f>ROUND(E64*H64,2)</f>
        <v>0</v>
      </c>
      <c r="J64" s="170"/>
      <c r="K64" s="171">
        <f>ROUND(E64*J64,2)</f>
        <v>0</v>
      </c>
      <c r="L64" s="171">
        <v>21</v>
      </c>
      <c r="M64" s="171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0.9385</v>
      </c>
      <c r="U64" s="163">
        <f>ROUND(E64*T64,2)</f>
        <v>16.48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108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x14ac:dyDescent="0.2">
      <c r="A65" s="155" t="s">
        <v>103</v>
      </c>
      <c r="B65" s="161" t="s">
        <v>72</v>
      </c>
      <c r="C65" s="194" t="s">
        <v>73</v>
      </c>
      <c r="D65" s="165"/>
      <c r="E65" s="169"/>
      <c r="F65" s="172"/>
      <c r="G65" s="172">
        <f>SUMIF(AE66:AE74,"&lt;&gt;NOR",G66:G74)</f>
        <v>0</v>
      </c>
      <c r="H65" s="172"/>
      <c r="I65" s="172">
        <f>SUM(I66:I74)</f>
        <v>0</v>
      </c>
      <c r="J65" s="172"/>
      <c r="K65" s="172">
        <f>SUM(K66:K74)</f>
        <v>0</v>
      </c>
      <c r="L65" s="172"/>
      <c r="M65" s="172">
        <f>SUM(M66:M74)</f>
        <v>0</v>
      </c>
      <c r="N65" s="166"/>
      <c r="O65" s="166">
        <f>SUM(O66:O74)</f>
        <v>5.7199999999999994E-2</v>
      </c>
      <c r="P65" s="166"/>
      <c r="Q65" s="166">
        <f>SUM(Q66:Q74)</f>
        <v>0</v>
      </c>
      <c r="R65" s="166"/>
      <c r="S65" s="166"/>
      <c r="T65" s="167"/>
      <c r="U65" s="166">
        <f>SUM(U66:U74)</f>
        <v>4.5599999999999996</v>
      </c>
      <c r="AE65" t="s">
        <v>104</v>
      </c>
    </row>
    <row r="66" spans="1:60" ht="22.5" outlineLevel="1" x14ac:dyDescent="0.2">
      <c r="A66" s="154">
        <v>48</v>
      </c>
      <c r="B66" s="160" t="s">
        <v>201</v>
      </c>
      <c r="C66" s="193" t="s">
        <v>202</v>
      </c>
      <c r="D66" s="162" t="s">
        <v>123</v>
      </c>
      <c r="E66" s="168">
        <v>3.2349999999999999</v>
      </c>
      <c r="F66" s="170"/>
      <c r="G66" s="171">
        <f t="shared" ref="G66:G74" si="28">ROUND(E66*F66,2)</f>
        <v>0</v>
      </c>
      <c r="H66" s="170"/>
      <c r="I66" s="171">
        <f t="shared" ref="I66:I74" si="29">ROUND(E66*H66,2)</f>
        <v>0</v>
      </c>
      <c r="J66" s="170"/>
      <c r="K66" s="171">
        <f t="shared" ref="K66:K74" si="30">ROUND(E66*J66,2)</f>
        <v>0</v>
      </c>
      <c r="L66" s="171">
        <v>21</v>
      </c>
      <c r="M66" s="171">
        <f t="shared" ref="M66:M74" si="31">G66*(1+L66/100)</f>
        <v>0</v>
      </c>
      <c r="N66" s="163">
        <v>4.4000000000000002E-4</v>
      </c>
      <c r="O66" s="163">
        <f t="shared" ref="O66:O74" si="32">ROUND(E66*N66,5)</f>
        <v>1.42E-3</v>
      </c>
      <c r="P66" s="163">
        <v>0</v>
      </c>
      <c r="Q66" s="163">
        <f t="shared" ref="Q66:Q74" si="33">ROUND(E66*P66,5)</f>
        <v>0</v>
      </c>
      <c r="R66" s="163"/>
      <c r="S66" s="163"/>
      <c r="T66" s="164">
        <v>3.5999999999999997E-2</v>
      </c>
      <c r="U66" s="163">
        <f t="shared" ref="U66:U74" si="34">ROUND(E66*T66,2)</f>
        <v>0.12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108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49</v>
      </c>
      <c r="B67" s="160" t="s">
        <v>203</v>
      </c>
      <c r="C67" s="193" t="s">
        <v>204</v>
      </c>
      <c r="D67" s="162" t="s">
        <v>123</v>
      </c>
      <c r="E67" s="168">
        <v>5.1509999999999998</v>
      </c>
      <c r="F67" s="170"/>
      <c r="G67" s="171">
        <f t="shared" si="28"/>
        <v>0</v>
      </c>
      <c r="H67" s="170"/>
      <c r="I67" s="171">
        <f t="shared" si="29"/>
        <v>0</v>
      </c>
      <c r="J67" s="170"/>
      <c r="K67" s="171">
        <f t="shared" si="30"/>
        <v>0</v>
      </c>
      <c r="L67" s="171">
        <v>21</v>
      </c>
      <c r="M67" s="171">
        <f t="shared" si="31"/>
        <v>0</v>
      </c>
      <c r="N67" s="163">
        <v>5.1999999999999995E-4</v>
      </c>
      <c r="O67" s="163">
        <f t="shared" si="32"/>
        <v>2.6800000000000001E-3</v>
      </c>
      <c r="P67" s="163">
        <v>0</v>
      </c>
      <c r="Q67" s="163">
        <f t="shared" si="33"/>
        <v>0</v>
      </c>
      <c r="R67" s="163"/>
      <c r="S67" s="163"/>
      <c r="T67" s="164">
        <v>4.9000000000000002E-2</v>
      </c>
      <c r="U67" s="163">
        <f t="shared" si="34"/>
        <v>0.25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108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2.5" outlineLevel="1" x14ac:dyDescent="0.2">
      <c r="A68" s="154">
        <v>50</v>
      </c>
      <c r="B68" s="160" t="s">
        <v>205</v>
      </c>
      <c r="C68" s="193" t="s">
        <v>206</v>
      </c>
      <c r="D68" s="162" t="s">
        <v>123</v>
      </c>
      <c r="E68" s="168">
        <v>3.2349999999999999</v>
      </c>
      <c r="F68" s="170"/>
      <c r="G68" s="171">
        <f t="shared" si="28"/>
        <v>0</v>
      </c>
      <c r="H68" s="170"/>
      <c r="I68" s="171">
        <f t="shared" si="29"/>
        <v>0</v>
      </c>
      <c r="J68" s="170"/>
      <c r="K68" s="171">
        <f t="shared" si="30"/>
        <v>0</v>
      </c>
      <c r="L68" s="171">
        <v>21</v>
      </c>
      <c r="M68" s="171">
        <f t="shared" si="31"/>
        <v>0</v>
      </c>
      <c r="N68" s="163">
        <v>5.7000000000000002E-3</v>
      </c>
      <c r="O68" s="163">
        <f t="shared" si="32"/>
        <v>1.8440000000000002E-2</v>
      </c>
      <c r="P68" s="163">
        <v>0</v>
      </c>
      <c r="Q68" s="163">
        <f t="shared" si="33"/>
        <v>0</v>
      </c>
      <c r="R68" s="163"/>
      <c r="S68" s="163"/>
      <c r="T68" s="164">
        <v>0.22991</v>
      </c>
      <c r="U68" s="163">
        <f t="shared" si="34"/>
        <v>0.74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108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ht="22.5" outlineLevel="1" x14ac:dyDescent="0.2">
      <c r="A69" s="154">
        <v>51</v>
      </c>
      <c r="B69" s="160" t="s">
        <v>207</v>
      </c>
      <c r="C69" s="193" t="s">
        <v>208</v>
      </c>
      <c r="D69" s="162" t="s">
        <v>123</v>
      </c>
      <c r="E69" s="168">
        <v>5.1509999999999998</v>
      </c>
      <c r="F69" s="170"/>
      <c r="G69" s="171">
        <f t="shared" si="28"/>
        <v>0</v>
      </c>
      <c r="H69" s="170"/>
      <c r="I69" s="171">
        <f t="shared" si="29"/>
        <v>0</v>
      </c>
      <c r="J69" s="170"/>
      <c r="K69" s="171">
        <f t="shared" si="30"/>
        <v>0</v>
      </c>
      <c r="L69" s="171">
        <v>21</v>
      </c>
      <c r="M69" s="171">
        <f t="shared" si="31"/>
        <v>0</v>
      </c>
      <c r="N69" s="163">
        <v>6.1000000000000004E-3</v>
      </c>
      <c r="O69" s="163">
        <f t="shared" si="32"/>
        <v>3.1419999999999997E-2</v>
      </c>
      <c r="P69" s="163">
        <v>0</v>
      </c>
      <c r="Q69" s="163">
        <f t="shared" si="33"/>
        <v>0</v>
      </c>
      <c r="R69" s="163"/>
      <c r="S69" s="163"/>
      <c r="T69" s="164">
        <v>0.26600000000000001</v>
      </c>
      <c r="U69" s="163">
        <f t="shared" si="34"/>
        <v>1.37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108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52</v>
      </c>
      <c r="B70" s="160" t="s">
        <v>209</v>
      </c>
      <c r="C70" s="193" t="s">
        <v>210</v>
      </c>
      <c r="D70" s="162" t="s">
        <v>123</v>
      </c>
      <c r="E70" s="168">
        <v>8.3859999999999992</v>
      </c>
      <c r="F70" s="170"/>
      <c r="G70" s="171">
        <f t="shared" si="28"/>
        <v>0</v>
      </c>
      <c r="H70" s="170"/>
      <c r="I70" s="171">
        <f t="shared" si="29"/>
        <v>0</v>
      </c>
      <c r="J70" s="170"/>
      <c r="K70" s="171">
        <f t="shared" si="30"/>
        <v>0</v>
      </c>
      <c r="L70" s="171">
        <v>21</v>
      </c>
      <c r="M70" s="171">
        <f t="shared" si="31"/>
        <v>0</v>
      </c>
      <c r="N70" s="163">
        <v>0</v>
      </c>
      <c r="O70" s="163">
        <f t="shared" si="32"/>
        <v>0</v>
      </c>
      <c r="P70" s="163">
        <v>0</v>
      </c>
      <c r="Q70" s="163">
        <f t="shared" si="33"/>
        <v>0</v>
      </c>
      <c r="R70" s="163"/>
      <c r="S70" s="163"/>
      <c r="T70" s="164">
        <v>1.0999999999999999E-2</v>
      </c>
      <c r="U70" s="163">
        <f t="shared" si="34"/>
        <v>0.09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108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53</v>
      </c>
      <c r="B71" s="160" t="s">
        <v>211</v>
      </c>
      <c r="C71" s="193" t="s">
        <v>212</v>
      </c>
      <c r="D71" s="162" t="s">
        <v>123</v>
      </c>
      <c r="E71" s="168">
        <v>8.3859999999999992</v>
      </c>
      <c r="F71" s="170"/>
      <c r="G71" s="171">
        <f t="shared" si="28"/>
        <v>0</v>
      </c>
      <c r="H71" s="170"/>
      <c r="I71" s="171">
        <f t="shared" si="29"/>
        <v>0</v>
      </c>
      <c r="J71" s="170"/>
      <c r="K71" s="171">
        <f t="shared" si="30"/>
        <v>0</v>
      </c>
      <c r="L71" s="171">
        <v>21</v>
      </c>
      <c r="M71" s="171">
        <f t="shared" si="31"/>
        <v>0</v>
      </c>
      <c r="N71" s="163">
        <v>0</v>
      </c>
      <c r="O71" s="163">
        <f t="shared" si="32"/>
        <v>0</v>
      </c>
      <c r="P71" s="163">
        <v>0</v>
      </c>
      <c r="Q71" s="163">
        <f t="shared" si="33"/>
        <v>0</v>
      </c>
      <c r="R71" s="163"/>
      <c r="S71" s="163"/>
      <c r="T71" s="164">
        <v>7.4999999999999997E-2</v>
      </c>
      <c r="U71" s="163">
        <f t="shared" si="34"/>
        <v>0.63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108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>
        <v>54</v>
      </c>
      <c r="B72" s="160" t="s">
        <v>213</v>
      </c>
      <c r="C72" s="193" t="s">
        <v>214</v>
      </c>
      <c r="D72" s="162" t="s">
        <v>123</v>
      </c>
      <c r="E72" s="168">
        <v>5.1509999999999998</v>
      </c>
      <c r="F72" s="170"/>
      <c r="G72" s="171">
        <f t="shared" si="28"/>
        <v>0</v>
      </c>
      <c r="H72" s="170"/>
      <c r="I72" s="171">
        <f t="shared" si="29"/>
        <v>0</v>
      </c>
      <c r="J72" s="170"/>
      <c r="K72" s="171">
        <f t="shared" si="30"/>
        <v>0</v>
      </c>
      <c r="L72" s="171">
        <v>21</v>
      </c>
      <c r="M72" s="171">
        <f t="shared" si="31"/>
        <v>0</v>
      </c>
      <c r="N72" s="163">
        <v>1.7000000000000001E-4</v>
      </c>
      <c r="O72" s="163">
        <f t="shared" si="32"/>
        <v>8.8000000000000003E-4</v>
      </c>
      <c r="P72" s="163">
        <v>0</v>
      </c>
      <c r="Q72" s="163">
        <f t="shared" si="33"/>
        <v>0</v>
      </c>
      <c r="R72" s="163"/>
      <c r="S72" s="163"/>
      <c r="T72" s="164">
        <v>0.16</v>
      </c>
      <c r="U72" s="163">
        <f t="shared" si="34"/>
        <v>0.82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108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55</v>
      </c>
      <c r="B73" s="160" t="s">
        <v>215</v>
      </c>
      <c r="C73" s="193" t="s">
        <v>216</v>
      </c>
      <c r="D73" s="162" t="s">
        <v>145</v>
      </c>
      <c r="E73" s="168">
        <v>4.46</v>
      </c>
      <c r="F73" s="170"/>
      <c r="G73" s="171">
        <f t="shared" si="28"/>
        <v>0</v>
      </c>
      <c r="H73" s="170"/>
      <c r="I73" s="171">
        <f t="shared" si="29"/>
        <v>0</v>
      </c>
      <c r="J73" s="170"/>
      <c r="K73" s="171">
        <f t="shared" si="30"/>
        <v>0</v>
      </c>
      <c r="L73" s="171">
        <v>21</v>
      </c>
      <c r="M73" s="171">
        <f t="shared" si="31"/>
        <v>0</v>
      </c>
      <c r="N73" s="163">
        <v>5.2999999999999998E-4</v>
      </c>
      <c r="O73" s="163">
        <f t="shared" si="32"/>
        <v>2.3600000000000001E-3</v>
      </c>
      <c r="P73" s="163">
        <v>0</v>
      </c>
      <c r="Q73" s="163">
        <f t="shared" si="33"/>
        <v>0</v>
      </c>
      <c r="R73" s="163"/>
      <c r="S73" s="163"/>
      <c r="T73" s="164">
        <v>0.1</v>
      </c>
      <c r="U73" s="163">
        <f t="shared" si="34"/>
        <v>0.45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108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56</v>
      </c>
      <c r="B74" s="160" t="s">
        <v>217</v>
      </c>
      <c r="C74" s="193" t="s">
        <v>218</v>
      </c>
      <c r="D74" s="162" t="s">
        <v>132</v>
      </c>
      <c r="E74" s="168">
        <v>5.7000000000000002E-2</v>
      </c>
      <c r="F74" s="170"/>
      <c r="G74" s="171">
        <f t="shared" si="28"/>
        <v>0</v>
      </c>
      <c r="H74" s="170"/>
      <c r="I74" s="171">
        <f t="shared" si="29"/>
        <v>0</v>
      </c>
      <c r="J74" s="170"/>
      <c r="K74" s="171">
        <f t="shared" si="30"/>
        <v>0</v>
      </c>
      <c r="L74" s="171">
        <v>21</v>
      </c>
      <c r="M74" s="171">
        <f t="shared" si="31"/>
        <v>0</v>
      </c>
      <c r="N74" s="163">
        <v>0</v>
      </c>
      <c r="O74" s="163">
        <f t="shared" si="32"/>
        <v>0</v>
      </c>
      <c r="P74" s="163">
        <v>0</v>
      </c>
      <c r="Q74" s="163">
        <f t="shared" si="33"/>
        <v>0</v>
      </c>
      <c r="R74" s="163"/>
      <c r="S74" s="163"/>
      <c r="T74" s="164">
        <v>1.5669999999999999</v>
      </c>
      <c r="U74" s="163">
        <f t="shared" si="34"/>
        <v>0.09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108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55" t="s">
        <v>103</v>
      </c>
      <c r="B75" s="161" t="s">
        <v>74</v>
      </c>
      <c r="C75" s="194" t="s">
        <v>75</v>
      </c>
      <c r="D75" s="165"/>
      <c r="E75" s="169"/>
      <c r="F75" s="172"/>
      <c r="G75" s="172">
        <f>SUMIF(AE76:AE85,"&lt;&gt;NOR",G76:G85)</f>
        <v>0</v>
      </c>
      <c r="H75" s="172"/>
      <c r="I75" s="172">
        <f>SUM(I76:I85)</f>
        <v>0</v>
      </c>
      <c r="J75" s="172"/>
      <c r="K75" s="172">
        <f>SUM(K76:K85)</f>
        <v>0</v>
      </c>
      <c r="L75" s="172"/>
      <c r="M75" s="172">
        <f>SUM(M76:M85)</f>
        <v>0</v>
      </c>
      <c r="N75" s="166"/>
      <c r="O75" s="166">
        <f>SUM(O76:O85)</f>
        <v>3.5799999999999998E-2</v>
      </c>
      <c r="P75" s="166"/>
      <c r="Q75" s="166">
        <f>SUM(Q76:Q85)</f>
        <v>0.1774</v>
      </c>
      <c r="R75" s="166"/>
      <c r="S75" s="166"/>
      <c r="T75" s="167"/>
      <c r="U75" s="166">
        <f>SUM(U76:U85)</f>
        <v>21.54</v>
      </c>
      <c r="AE75" t="s">
        <v>104</v>
      </c>
    </row>
    <row r="76" spans="1:60" ht="22.5" outlineLevel="1" x14ac:dyDescent="0.2">
      <c r="A76" s="154">
        <v>57</v>
      </c>
      <c r="B76" s="160" t="s">
        <v>219</v>
      </c>
      <c r="C76" s="193" t="s">
        <v>220</v>
      </c>
      <c r="D76" s="162" t="s">
        <v>145</v>
      </c>
      <c r="E76" s="168">
        <v>4.8</v>
      </c>
      <c r="F76" s="170"/>
      <c r="G76" s="171">
        <f t="shared" ref="G76:G85" si="35">ROUND(E76*F76,2)</f>
        <v>0</v>
      </c>
      <c r="H76" s="170"/>
      <c r="I76" s="171">
        <f t="shared" ref="I76:I85" si="36">ROUND(E76*H76,2)</f>
        <v>0</v>
      </c>
      <c r="J76" s="170"/>
      <c r="K76" s="171">
        <f t="shared" ref="K76:K85" si="37">ROUND(E76*J76,2)</f>
        <v>0</v>
      </c>
      <c r="L76" s="171">
        <v>21</v>
      </c>
      <c r="M76" s="171">
        <f t="shared" ref="M76:M85" si="38">G76*(1+L76/100)</f>
        <v>0</v>
      </c>
      <c r="N76" s="163">
        <v>0</v>
      </c>
      <c r="O76" s="163">
        <f t="shared" ref="O76:O85" si="39">ROUND(E76*N76,5)</f>
        <v>0</v>
      </c>
      <c r="P76" s="163">
        <v>2.6700000000000002E-2</v>
      </c>
      <c r="Q76" s="163">
        <f t="shared" ref="Q76:Q85" si="40">ROUND(E76*P76,5)</f>
        <v>0.12816</v>
      </c>
      <c r="R76" s="163"/>
      <c r="S76" s="163"/>
      <c r="T76" s="164">
        <v>0.29299999999999998</v>
      </c>
      <c r="U76" s="163">
        <f t="shared" ref="U76:U85" si="41">ROUND(E76*T76,2)</f>
        <v>1.41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108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54">
        <v>58</v>
      </c>
      <c r="B77" s="160" t="s">
        <v>221</v>
      </c>
      <c r="C77" s="193" t="s">
        <v>222</v>
      </c>
      <c r="D77" s="162" t="s">
        <v>145</v>
      </c>
      <c r="E77" s="168">
        <v>3.3</v>
      </c>
      <c r="F77" s="170"/>
      <c r="G77" s="171">
        <f t="shared" si="35"/>
        <v>0</v>
      </c>
      <c r="H77" s="170"/>
      <c r="I77" s="171">
        <f t="shared" si="36"/>
        <v>0</v>
      </c>
      <c r="J77" s="170"/>
      <c r="K77" s="171">
        <f t="shared" si="37"/>
        <v>0</v>
      </c>
      <c r="L77" s="171">
        <v>21</v>
      </c>
      <c r="M77" s="171">
        <f t="shared" si="38"/>
        <v>0</v>
      </c>
      <c r="N77" s="163">
        <v>0</v>
      </c>
      <c r="O77" s="163">
        <f t="shared" si="39"/>
        <v>0</v>
      </c>
      <c r="P77" s="163">
        <v>1.4919999999999999E-2</v>
      </c>
      <c r="Q77" s="163">
        <f t="shared" si="40"/>
        <v>4.9239999999999999E-2</v>
      </c>
      <c r="R77" s="163"/>
      <c r="S77" s="163"/>
      <c r="T77" s="164">
        <v>0.41299999999999998</v>
      </c>
      <c r="U77" s="163">
        <f t="shared" si="41"/>
        <v>1.36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108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>
        <v>59</v>
      </c>
      <c r="B78" s="160" t="s">
        <v>223</v>
      </c>
      <c r="C78" s="193" t="s">
        <v>224</v>
      </c>
      <c r="D78" s="162" t="s">
        <v>145</v>
      </c>
      <c r="E78" s="168">
        <v>4.8</v>
      </c>
      <c r="F78" s="170"/>
      <c r="G78" s="171">
        <f t="shared" si="35"/>
        <v>0</v>
      </c>
      <c r="H78" s="170"/>
      <c r="I78" s="171">
        <f t="shared" si="36"/>
        <v>0</v>
      </c>
      <c r="J78" s="170"/>
      <c r="K78" s="171">
        <f t="shared" si="37"/>
        <v>0</v>
      </c>
      <c r="L78" s="171">
        <v>21</v>
      </c>
      <c r="M78" s="171">
        <f t="shared" si="38"/>
        <v>0</v>
      </c>
      <c r="N78" s="163">
        <v>3.5699999999999998E-3</v>
      </c>
      <c r="O78" s="163">
        <f t="shared" si="39"/>
        <v>1.7139999999999999E-2</v>
      </c>
      <c r="P78" s="163">
        <v>0</v>
      </c>
      <c r="Q78" s="163">
        <f t="shared" si="40"/>
        <v>0</v>
      </c>
      <c r="R78" s="163"/>
      <c r="S78" s="163"/>
      <c r="T78" s="164">
        <v>0.55000000000000004</v>
      </c>
      <c r="U78" s="163">
        <f t="shared" si="41"/>
        <v>2.64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108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60</v>
      </c>
      <c r="B79" s="160" t="s">
        <v>225</v>
      </c>
      <c r="C79" s="193" t="s">
        <v>226</v>
      </c>
      <c r="D79" s="162" t="s">
        <v>145</v>
      </c>
      <c r="E79" s="168">
        <v>3.3</v>
      </c>
      <c r="F79" s="170"/>
      <c r="G79" s="171">
        <f t="shared" si="35"/>
        <v>0</v>
      </c>
      <c r="H79" s="170"/>
      <c r="I79" s="171">
        <f t="shared" si="36"/>
        <v>0</v>
      </c>
      <c r="J79" s="170"/>
      <c r="K79" s="171">
        <f t="shared" si="37"/>
        <v>0</v>
      </c>
      <c r="L79" s="171">
        <v>21</v>
      </c>
      <c r="M79" s="171">
        <f t="shared" si="38"/>
        <v>0</v>
      </c>
      <c r="N79" s="163">
        <v>1.7099999999999999E-3</v>
      </c>
      <c r="O79" s="163">
        <f t="shared" si="39"/>
        <v>5.64E-3</v>
      </c>
      <c r="P79" s="163">
        <v>0</v>
      </c>
      <c r="Q79" s="163">
        <f t="shared" si="40"/>
        <v>0</v>
      </c>
      <c r="R79" s="163"/>
      <c r="S79" s="163"/>
      <c r="T79" s="164">
        <v>0.79700000000000004</v>
      </c>
      <c r="U79" s="163">
        <f t="shared" si="41"/>
        <v>2.63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108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>
        <v>61</v>
      </c>
      <c r="B80" s="160" t="s">
        <v>227</v>
      </c>
      <c r="C80" s="193" t="s">
        <v>228</v>
      </c>
      <c r="D80" s="162" t="s">
        <v>229</v>
      </c>
      <c r="E80" s="168">
        <v>1</v>
      </c>
      <c r="F80" s="170"/>
      <c r="G80" s="171">
        <f t="shared" si="35"/>
        <v>0</v>
      </c>
      <c r="H80" s="170"/>
      <c r="I80" s="171">
        <f t="shared" si="36"/>
        <v>0</v>
      </c>
      <c r="J80" s="170"/>
      <c r="K80" s="171">
        <f t="shared" si="37"/>
        <v>0</v>
      </c>
      <c r="L80" s="171">
        <v>21</v>
      </c>
      <c r="M80" s="171">
        <f t="shared" si="38"/>
        <v>0</v>
      </c>
      <c r="N80" s="163">
        <v>3.8000000000000002E-4</v>
      </c>
      <c r="O80" s="163">
        <f t="shared" si="39"/>
        <v>3.8000000000000002E-4</v>
      </c>
      <c r="P80" s="163">
        <v>0</v>
      </c>
      <c r="Q80" s="163">
        <f t="shared" si="40"/>
        <v>0</v>
      </c>
      <c r="R80" s="163"/>
      <c r="S80" s="163"/>
      <c r="T80" s="164">
        <v>0.26100000000000001</v>
      </c>
      <c r="U80" s="163">
        <f t="shared" si="41"/>
        <v>0.26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108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62</v>
      </c>
      <c r="B81" s="160" t="s">
        <v>230</v>
      </c>
      <c r="C81" s="193" t="s">
        <v>231</v>
      </c>
      <c r="D81" s="162" t="s">
        <v>229</v>
      </c>
      <c r="E81" s="168">
        <v>1</v>
      </c>
      <c r="F81" s="170"/>
      <c r="G81" s="171">
        <f t="shared" si="35"/>
        <v>0</v>
      </c>
      <c r="H81" s="170"/>
      <c r="I81" s="171">
        <f t="shared" si="36"/>
        <v>0</v>
      </c>
      <c r="J81" s="170"/>
      <c r="K81" s="171">
        <f t="shared" si="37"/>
        <v>0</v>
      </c>
      <c r="L81" s="171">
        <v>21</v>
      </c>
      <c r="M81" s="171">
        <f t="shared" si="38"/>
        <v>0</v>
      </c>
      <c r="N81" s="163">
        <v>0</v>
      </c>
      <c r="O81" s="163">
        <f t="shared" si="39"/>
        <v>0</v>
      </c>
      <c r="P81" s="163">
        <v>0</v>
      </c>
      <c r="Q81" s="163">
        <f t="shared" si="40"/>
        <v>0</v>
      </c>
      <c r="R81" s="163"/>
      <c r="S81" s="163"/>
      <c r="T81" s="164">
        <v>0.99199999999999999</v>
      </c>
      <c r="U81" s="163">
        <f t="shared" si="41"/>
        <v>0.99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108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63</v>
      </c>
      <c r="B82" s="160" t="s">
        <v>232</v>
      </c>
      <c r="C82" s="193" t="s">
        <v>233</v>
      </c>
      <c r="D82" s="162" t="s">
        <v>229</v>
      </c>
      <c r="E82" s="168">
        <v>4</v>
      </c>
      <c r="F82" s="170"/>
      <c r="G82" s="171">
        <f t="shared" si="35"/>
        <v>0</v>
      </c>
      <c r="H82" s="170"/>
      <c r="I82" s="171">
        <f t="shared" si="36"/>
        <v>0</v>
      </c>
      <c r="J82" s="170"/>
      <c r="K82" s="171">
        <f t="shared" si="37"/>
        <v>0</v>
      </c>
      <c r="L82" s="171">
        <v>21</v>
      </c>
      <c r="M82" s="171">
        <f t="shared" si="38"/>
        <v>0</v>
      </c>
      <c r="N82" s="163">
        <v>1.58E-3</v>
      </c>
      <c r="O82" s="163">
        <f t="shared" si="39"/>
        <v>6.3200000000000001E-3</v>
      </c>
      <c r="P82" s="163">
        <v>0</v>
      </c>
      <c r="Q82" s="163">
        <f t="shared" si="40"/>
        <v>0</v>
      </c>
      <c r="R82" s="163"/>
      <c r="S82" s="163"/>
      <c r="T82" s="164">
        <v>1.4650000000000001</v>
      </c>
      <c r="U82" s="163">
        <f t="shared" si="41"/>
        <v>5.86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108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>
        <v>64</v>
      </c>
      <c r="B83" s="160" t="s">
        <v>232</v>
      </c>
      <c r="C83" s="193" t="s">
        <v>234</v>
      </c>
      <c r="D83" s="162" t="s">
        <v>229</v>
      </c>
      <c r="E83" s="168">
        <v>4</v>
      </c>
      <c r="F83" s="170"/>
      <c r="G83" s="171">
        <f t="shared" si="35"/>
        <v>0</v>
      </c>
      <c r="H83" s="170"/>
      <c r="I83" s="171">
        <f t="shared" si="36"/>
        <v>0</v>
      </c>
      <c r="J83" s="170"/>
      <c r="K83" s="171">
        <f t="shared" si="37"/>
        <v>0</v>
      </c>
      <c r="L83" s="171">
        <v>21</v>
      </c>
      <c r="M83" s="171">
        <f t="shared" si="38"/>
        <v>0</v>
      </c>
      <c r="N83" s="163">
        <v>1.58E-3</v>
      </c>
      <c r="O83" s="163">
        <f t="shared" si="39"/>
        <v>6.3200000000000001E-3</v>
      </c>
      <c r="P83" s="163">
        <v>0</v>
      </c>
      <c r="Q83" s="163">
        <f t="shared" si="40"/>
        <v>0</v>
      </c>
      <c r="R83" s="163"/>
      <c r="S83" s="163"/>
      <c r="T83" s="164">
        <v>1.4650000000000001</v>
      </c>
      <c r="U83" s="163">
        <f t="shared" si="41"/>
        <v>5.86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108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65</v>
      </c>
      <c r="B84" s="160" t="s">
        <v>235</v>
      </c>
      <c r="C84" s="193" t="s">
        <v>236</v>
      </c>
      <c r="D84" s="162" t="s">
        <v>145</v>
      </c>
      <c r="E84" s="168">
        <v>8.1</v>
      </c>
      <c r="F84" s="170"/>
      <c r="G84" s="171">
        <f t="shared" si="35"/>
        <v>0</v>
      </c>
      <c r="H84" s="170"/>
      <c r="I84" s="171">
        <f t="shared" si="36"/>
        <v>0</v>
      </c>
      <c r="J84" s="170"/>
      <c r="K84" s="171">
        <f t="shared" si="37"/>
        <v>0</v>
      </c>
      <c r="L84" s="171">
        <v>21</v>
      </c>
      <c r="M84" s="171">
        <f t="shared" si="38"/>
        <v>0</v>
      </c>
      <c r="N84" s="163">
        <v>0</v>
      </c>
      <c r="O84" s="163">
        <f t="shared" si="39"/>
        <v>0</v>
      </c>
      <c r="P84" s="163">
        <v>0</v>
      </c>
      <c r="Q84" s="163">
        <f t="shared" si="40"/>
        <v>0</v>
      </c>
      <c r="R84" s="163"/>
      <c r="S84" s="163"/>
      <c r="T84" s="164">
        <v>5.8999999999999997E-2</v>
      </c>
      <c r="U84" s="163">
        <f t="shared" si="41"/>
        <v>0.48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108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>
        <v>66</v>
      </c>
      <c r="B85" s="160" t="s">
        <v>237</v>
      </c>
      <c r="C85" s="193" t="s">
        <v>238</v>
      </c>
      <c r="D85" s="162" t="s">
        <v>132</v>
      </c>
      <c r="E85" s="168">
        <v>3.5000000000000003E-2</v>
      </c>
      <c r="F85" s="170"/>
      <c r="G85" s="171">
        <f t="shared" si="35"/>
        <v>0</v>
      </c>
      <c r="H85" s="170"/>
      <c r="I85" s="171">
        <f t="shared" si="36"/>
        <v>0</v>
      </c>
      <c r="J85" s="170"/>
      <c r="K85" s="171">
        <f t="shared" si="37"/>
        <v>0</v>
      </c>
      <c r="L85" s="171">
        <v>21</v>
      </c>
      <c r="M85" s="171">
        <f t="shared" si="38"/>
        <v>0</v>
      </c>
      <c r="N85" s="163">
        <v>0</v>
      </c>
      <c r="O85" s="163">
        <f t="shared" si="39"/>
        <v>0</v>
      </c>
      <c r="P85" s="163">
        <v>0</v>
      </c>
      <c r="Q85" s="163">
        <f t="shared" si="40"/>
        <v>0</v>
      </c>
      <c r="R85" s="163"/>
      <c r="S85" s="163"/>
      <c r="T85" s="164">
        <v>1.47</v>
      </c>
      <c r="U85" s="163">
        <f t="shared" si="41"/>
        <v>0.05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108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103</v>
      </c>
      <c r="B86" s="161" t="s">
        <v>76</v>
      </c>
      <c r="C86" s="194" t="s">
        <v>26</v>
      </c>
      <c r="D86" s="165"/>
      <c r="E86" s="169"/>
      <c r="F86" s="172"/>
      <c r="G86" s="172">
        <f>SUMIF(AE87:AE91,"&lt;&gt;NOR",G87:G91)</f>
        <v>0</v>
      </c>
      <c r="H86" s="172"/>
      <c r="I86" s="172">
        <f>SUM(I87:I91)</f>
        <v>0</v>
      </c>
      <c r="J86" s="172"/>
      <c r="K86" s="172">
        <f>SUM(K87:K91)</f>
        <v>0</v>
      </c>
      <c r="L86" s="172"/>
      <c r="M86" s="172">
        <f>SUM(M87:M91)</f>
        <v>0</v>
      </c>
      <c r="N86" s="166"/>
      <c r="O86" s="166">
        <f>SUM(O87:O91)</f>
        <v>0</v>
      </c>
      <c r="P86" s="166"/>
      <c r="Q86" s="166">
        <f>SUM(Q87:Q91)</f>
        <v>0</v>
      </c>
      <c r="R86" s="166"/>
      <c r="S86" s="166"/>
      <c r="T86" s="167"/>
      <c r="U86" s="166">
        <f>SUM(U87:U91)</f>
        <v>0</v>
      </c>
      <c r="AE86" t="s">
        <v>104</v>
      </c>
    </row>
    <row r="87" spans="1:60" outlineLevel="1" x14ac:dyDescent="0.2">
      <c r="A87" s="154">
        <v>67</v>
      </c>
      <c r="B87" s="160" t="s">
        <v>239</v>
      </c>
      <c r="C87" s="193" t="s">
        <v>240</v>
      </c>
      <c r="D87" s="162" t="s">
        <v>241</v>
      </c>
      <c r="E87" s="168">
        <v>1</v>
      </c>
      <c r="F87" s="170"/>
      <c r="G87" s="171">
        <f>ROUND(E87*F87,2)</f>
        <v>0</v>
      </c>
      <c r="H87" s="170"/>
      <c r="I87" s="171">
        <f>ROUND(E87*H87,2)</f>
        <v>0</v>
      </c>
      <c r="J87" s="170"/>
      <c r="K87" s="171">
        <f>ROUND(E87*J87,2)</f>
        <v>0</v>
      </c>
      <c r="L87" s="171">
        <v>21</v>
      </c>
      <c r="M87" s="171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0</v>
      </c>
      <c r="U87" s="163">
        <f>ROUND(E87*T87,2)</f>
        <v>0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108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68</v>
      </c>
      <c r="B88" s="160" t="s">
        <v>242</v>
      </c>
      <c r="C88" s="193" t="s">
        <v>243</v>
      </c>
      <c r="D88" s="162" t="s">
        <v>241</v>
      </c>
      <c r="E88" s="168">
        <v>1</v>
      </c>
      <c r="F88" s="170"/>
      <c r="G88" s="171">
        <f>ROUND(E88*F88,2)</f>
        <v>0</v>
      </c>
      <c r="H88" s="170"/>
      <c r="I88" s="171">
        <f>ROUND(E88*H88,2)</f>
        <v>0</v>
      </c>
      <c r="J88" s="170"/>
      <c r="K88" s="171">
        <f>ROUND(E88*J88,2)</f>
        <v>0</v>
      </c>
      <c r="L88" s="171">
        <v>21</v>
      </c>
      <c r="M88" s="171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0</v>
      </c>
      <c r="U88" s="163">
        <f>ROUND(E88*T88,2)</f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69</v>
      </c>
      <c r="B89" s="160" t="s">
        <v>244</v>
      </c>
      <c r="C89" s="193" t="s">
        <v>245</v>
      </c>
      <c r="D89" s="162" t="s">
        <v>241</v>
      </c>
      <c r="E89" s="168">
        <v>1</v>
      </c>
      <c r="F89" s="170"/>
      <c r="G89" s="171">
        <f>ROUND(E89*F89,2)</f>
        <v>0</v>
      </c>
      <c r="H89" s="170"/>
      <c r="I89" s="171">
        <f>ROUND(E89*H89,2)</f>
        <v>0</v>
      </c>
      <c r="J89" s="170"/>
      <c r="K89" s="171">
        <f>ROUND(E89*J89,2)</f>
        <v>0</v>
      </c>
      <c r="L89" s="171">
        <v>21</v>
      </c>
      <c r="M89" s="171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0</v>
      </c>
      <c r="U89" s="163">
        <f>ROUND(E89*T89,2)</f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108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70</v>
      </c>
      <c r="B90" s="160" t="s">
        <v>246</v>
      </c>
      <c r="C90" s="193" t="s">
        <v>247</v>
      </c>
      <c r="D90" s="162" t="s">
        <v>241</v>
      </c>
      <c r="E90" s="168">
        <v>1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0</v>
      </c>
      <c r="U90" s="163">
        <f>ROUND(E90*T90,2)</f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81">
        <v>71</v>
      </c>
      <c r="B91" s="182" t="s">
        <v>248</v>
      </c>
      <c r="C91" s="195" t="s">
        <v>249</v>
      </c>
      <c r="D91" s="183" t="s">
        <v>241</v>
      </c>
      <c r="E91" s="184">
        <v>1</v>
      </c>
      <c r="F91" s="185"/>
      <c r="G91" s="186">
        <f>ROUND(E91*F91,2)</f>
        <v>0</v>
      </c>
      <c r="H91" s="185"/>
      <c r="I91" s="186">
        <f>ROUND(E91*H91,2)</f>
        <v>0</v>
      </c>
      <c r="J91" s="185"/>
      <c r="K91" s="186">
        <f>ROUND(E91*J91,2)</f>
        <v>0</v>
      </c>
      <c r="L91" s="186">
        <v>21</v>
      </c>
      <c r="M91" s="186">
        <f>G91*(1+L91/100)</f>
        <v>0</v>
      </c>
      <c r="N91" s="187">
        <v>0</v>
      </c>
      <c r="O91" s="187">
        <f>ROUND(E91*N91,5)</f>
        <v>0</v>
      </c>
      <c r="P91" s="187">
        <v>0</v>
      </c>
      <c r="Q91" s="187">
        <f>ROUND(E91*P91,5)</f>
        <v>0</v>
      </c>
      <c r="R91" s="187"/>
      <c r="S91" s="187"/>
      <c r="T91" s="188">
        <v>0</v>
      </c>
      <c r="U91" s="187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108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x14ac:dyDescent="0.2">
      <c r="A92" s="6"/>
      <c r="B92" s="7" t="s">
        <v>250</v>
      </c>
      <c r="C92" s="196" t="s">
        <v>250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v>15</v>
      </c>
      <c r="AD92">
        <v>21</v>
      </c>
    </row>
    <row r="93" spans="1:60" x14ac:dyDescent="0.2">
      <c r="A93" s="189"/>
      <c r="B93" s="190">
        <v>26</v>
      </c>
      <c r="C93" s="197" t="s">
        <v>250</v>
      </c>
      <c r="D93" s="191"/>
      <c r="E93" s="191"/>
      <c r="F93" s="191"/>
      <c r="G93" s="192">
        <f>G8+G18+G25+G29+G31+G40+G52+G54+G58+G63+G65+G75+G86</f>
        <v>0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f>SUMIF(L7:L91,AC92,G7:G91)</f>
        <v>0</v>
      </c>
      <c r="AD93">
        <f>SUMIF(L7:L91,AD92,G7:G91)</f>
        <v>0</v>
      </c>
      <c r="AE93" t="s">
        <v>251</v>
      </c>
    </row>
    <row r="94" spans="1:60" x14ac:dyDescent="0.2">
      <c r="A94" s="6"/>
      <c r="B94" s="7" t="s">
        <v>250</v>
      </c>
      <c r="C94" s="196" t="s">
        <v>250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250</v>
      </c>
      <c r="C95" s="196" t="s">
        <v>250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70">
        <v>33</v>
      </c>
      <c r="B96" s="270"/>
      <c r="C96" s="271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1"/>
      <c r="B97" s="252"/>
      <c r="C97" s="253"/>
      <c r="D97" s="252"/>
      <c r="E97" s="252"/>
      <c r="F97" s="252"/>
      <c r="G97" s="254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E97" t="s">
        <v>252</v>
      </c>
    </row>
    <row r="98" spans="1:31" x14ac:dyDescent="0.2">
      <c r="A98" s="255"/>
      <c r="B98" s="256"/>
      <c r="C98" s="257"/>
      <c r="D98" s="256"/>
      <c r="E98" s="256"/>
      <c r="F98" s="256"/>
      <c r="G98" s="258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55"/>
      <c r="B99" s="256"/>
      <c r="C99" s="257"/>
      <c r="D99" s="256"/>
      <c r="E99" s="256"/>
      <c r="F99" s="256"/>
      <c r="G99" s="258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5"/>
      <c r="B100" s="256"/>
      <c r="C100" s="257"/>
      <c r="D100" s="256"/>
      <c r="E100" s="256"/>
      <c r="F100" s="256"/>
      <c r="G100" s="258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9"/>
      <c r="B101" s="260"/>
      <c r="C101" s="261"/>
      <c r="D101" s="260"/>
      <c r="E101" s="260"/>
      <c r="F101" s="260"/>
      <c r="G101" s="262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6"/>
      <c r="B102" s="7" t="s">
        <v>250</v>
      </c>
      <c r="C102" s="196" t="s">
        <v>250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C103" s="198"/>
      <c r="AE103" t="s">
        <v>253</v>
      </c>
    </row>
  </sheetData>
  <mergeCells count="6">
    <mergeCell ref="A97:G101"/>
    <mergeCell ref="A1:G1"/>
    <mergeCell ref="C2:G2"/>
    <mergeCell ref="C3:G3"/>
    <mergeCell ref="C4:G4"/>
    <mergeCell ref="A96:C96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Drábek Petr</cp:lastModifiedBy>
  <cp:lastPrinted>2014-02-28T09:52:57Z</cp:lastPrinted>
  <dcterms:created xsi:type="dcterms:W3CDTF">2009-04-08T07:15:50Z</dcterms:created>
  <dcterms:modified xsi:type="dcterms:W3CDTF">2021-05-04T08:46:29Z</dcterms:modified>
</cp:coreProperties>
</file>